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<sst xmlns="http://schemas.openxmlformats.org/spreadsheetml/2006/main" count="501" uniqueCount="259">
  <si>
    <t>企业负责人2021年度薪酬情况</t>
  </si>
  <si>
    <t>单位：元</t>
  </si>
  <si>
    <t>序号</t>
  </si>
  <si>
    <t>单位名称</t>
  </si>
  <si>
    <t>姓名</t>
  </si>
  <si>
    <t>职务</t>
  </si>
  <si>
    <t>任职起止时间</t>
  </si>
  <si>
    <t>应领薪酬（元）</t>
  </si>
  <si>
    <t>其中：   1、基本年薪</t>
  </si>
  <si>
    <t>2、绩效年薪</t>
  </si>
  <si>
    <t>3、任期激励收入</t>
  </si>
  <si>
    <t>4、上缴收益任期激励</t>
  </si>
  <si>
    <t>单位缴纳的各种保险和住房公积金</t>
  </si>
  <si>
    <t>是否在其他单位领取薪酬</t>
  </si>
  <si>
    <t>说明</t>
  </si>
  <si>
    <t>抚顺龙晟国有资本运营集团有限公司</t>
  </si>
  <si>
    <t>张  毅</t>
  </si>
  <si>
    <t>董事长</t>
  </si>
  <si>
    <t>2021.1-2021.12</t>
  </si>
  <si>
    <t>否</t>
  </si>
  <si>
    <t>曲  明</t>
  </si>
  <si>
    <t>总经理</t>
  </si>
  <si>
    <t>宫  维</t>
  </si>
  <si>
    <t>副总经理</t>
  </si>
  <si>
    <t>抚顺财金投资控股集团有限公司</t>
  </si>
  <si>
    <t>房文冬</t>
  </si>
  <si>
    <t>2019.1-至今</t>
  </si>
  <si>
    <t>孙继懿</t>
  </si>
  <si>
    <t>抚顺城建投资有限公司</t>
  </si>
  <si>
    <t>徐隽</t>
  </si>
  <si>
    <t>2021.2-至今</t>
  </si>
  <si>
    <t>2021年在职10个月</t>
  </si>
  <si>
    <t>陈大祥</t>
  </si>
  <si>
    <t>2017.12-2021.2</t>
  </si>
  <si>
    <t>2021年在职2个月</t>
  </si>
  <si>
    <t>刘季春</t>
  </si>
  <si>
    <t>2018.9-2021.3</t>
  </si>
  <si>
    <t>2021年在职3个月</t>
  </si>
  <si>
    <t>荆强</t>
  </si>
  <si>
    <t>2019.12至今</t>
  </si>
  <si>
    <t>程立志</t>
  </si>
  <si>
    <t>2019.7至今</t>
  </si>
  <si>
    <t>关庆凯</t>
  </si>
  <si>
    <t>总经济师</t>
  </si>
  <si>
    <t xml:space="preserve">1999.3至今 </t>
  </si>
  <si>
    <t>抚顺生态加文体旅产业集团有限公司</t>
  </si>
  <si>
    <t>吕三军</t>
  </si>
  <si>
    <t>党总支书记
董事长</t>
  </si>
  <si>
    <t>2022.06至今</t>
  </si>
  <si>
    <t>李  民</t>
  </si>
  <si>
    <t>孙  忠</t>
  </si>
  <si>
    <t>2022.08至今</t>
  </si>
  <si>
    <t>南亚军</t>
  </si>
  <si>
    <t>张文新</t>
  </si>
  <si>
    <t>原文体旅集团党支部书记、董事长、总经理</t>
  </si>
  <si>
    <t>2020.3-2021.11</t>
  </si>
  <si>
    <t>姜  龙</t>
  </si>
  <si>
    <t>原生态加公司副总经理</t>
  </si>
  <si>
    <t>2018.8-2022.8</t>
  </si>
  <si>
    <t>抚顺市国际工程咨询集团有限公司</t>
  </si>
  <si>
    <t>王晨</t>
  </si>
  <si>
    <t>党委书记、董事长</t>
  </si>
  <si>
    <t>2021.02-至今</t>
  </si>
  <si>
    <t>任期激励未领取</t>
  </si>
  <si>
    <t>刘维</t>
  </si>
  <si>
    <t>党委副书记、副总经理</t>
  </si>
  <si>
    <t>2018.11-2022.12</t>
  </si>
  <si>
    <t>（2022年12月退休）2021年度薪酬已全部领取</t>
  </si>
  <si>
    <t>何佩柱</t>
  </si>
  <si>
    <t>纪委书记</t>
  </si>
  <si>
    <t>2018.12-2023.01</t>
  </si>
  <si>
    <t>（2023年1月退休）2021年度薪酬已全部领取</t>
  </si>
  <si>
    <t>刘世新</t>
  </si>
  <si>
    <t>2018.11-至今</t>
  </si>
  <si>
    <t>田辉</t>
  </si>
  <si>
    <t>（2023年1月免职）2021年度薪酬已全部领取</t>
  </si>
  <si>
    <t>付学明</t>
  </si>
  <si>
    <t>2018.11-2022.02</t>
  </si>
  <si>
    <t>（2022年2月退休）2021年度薪酬已全部领取</t>
  </si>
  <si>
    <t>抚顺市供水（集团）有限公司</t>
  </si>
  <si>
    <t>李永芳</t>
  </si>
  <si>
    <t>于国田</t>
  </si>
  <si>
    <t>杨宏</t>
  </si>
  <si>
    <t>2021.1-2021.6</t>
  </si>
  <si>
    <t>梁赓</t>
  </si>
  <si>
    <t>总工程师</t>
  </si>
  <si>
    <t>何伟</t>
  </si>
  <si>
    <t>工会主席</t>
  </si>
  <si>
    <t>王利绵</t>
  </si>
  <si>
    <t>付强</t>
  </si>
  <si>
    <t>崔志刚</t>
  </si>
  <si>
    <t>司洪毅</t>
  </si>
  <si>
    <t>柳杨</t>
  </si>
  <si>
    <t>党委副书记</t>
  </si>
  <si>
    <t>2021.2-2021.12</t>
  </si>
  <si>
    <t>刘红</t>
  </si>
  <si>
    <t>总会计师</t>
  </si>
  <si>
    <t>抚顺市公共交通有限公司</t>
  </si>
  <si>
    <t>于艳冰</t>
  </si>
  <si>
    <t>2016.07—至今</t>
  </si>
  <si>
    <t>张立民</t>
  </si>
  <si>
    <t xml:space="preserve">  2021.12—至今</t>
  </si>
  <si>
    <t>2021年12月转入公交公司任总经理</t>
  </si>
  <si>
    <t>毕靖哲</t>
  </si>
  <si>
    <t>党委专职副书记</t>
  </si>
  <si>
    <t>2011.09—至今</t>
  </si>
  <si>
    <t>孟宪华</t>
  </si>
  <si>
    <t>2017.08—至今</t>
  </si>
  <si>
    <t>林伟</t>
  </si>
  <si>
    <t>张福</t>
  </si>
  <si>
    <t>2008.01—至今</t>
  </si>
  <si>
    <t>李保军</t>
  </si>
  <si>
    <t>2019.08—至今</t>
  </si>
  <si>
    <t>王冠</t>
  </si>
  <si>
    <t>2020.09—至今</t>
  </si>
  <si>
    <t>抚顺市热力有限公司</t>
  </si>
  <si>
    <t>芮冀戈</t>
  </si>
  <si>
    <t>董事长兼  党委书记</t>
  </si>
  <si>
    <t>于健威</t>
  </si>
  <si>
    <t>朱庆东</t>
  </si>
  <si>
    <t>李学东</t>
  </si>
  <si>
    <t>彭军</t>
  </si>
  <si>
    <t>陶明全</t>
  </si>
  <si>
    <t>王占文</t>
  </si>
  <si>
    <t>满立军</t>
  </si>
  <si>
    <t>刘冰</t>
  </si>
  <si>
    <t>抚顺市粮食集团有限公司</t>
  </si>
  <si>
    <t>关俊华</t>
  </si>
  <si>
    <t>副书记/工会主席</t>
  </si>
  <si>
    <t>2019.11-2022.12</t>
  </si>
  <si>
    <t>沈毅</t>
  </si>
  <si>
    <t>副总经理兼任专职纪检委员</t>
  </si>
  <si>
    <t>祝仁威</t>
  </si>
  <si>
    <t>马亚丽</t>
  </si>
  <si>
    <t>2019.11-2022.11</t>
  </si>
  <si>
    <t>2022年11月份调离</t>
  </si>
  <si>
    <t>王伟杰</t>
  </si>
  <si>
    <t>2022年10月退休</t>
  </si>
  <si>
    <t>吴晓光</t>
  </si>
  <si>
    <t>2021.8-2022.12</t>
  </si>
  <si>
    <t>抚顺交通产业（集团）有限公司</t>
  </si>
  <si>
    <t>范斌</t>
  </si>
  <si>
    <t>韩宝华</t>
  </si>
  <si>
    <t>金克</t>
  </si>
  <si>
    <t>刘春光</t>
  </si>
  <si>
    <t>张友启</t>
  </si>
  <si>
    <t>抚顺园林建设集团有限公司</t>
  </si>
  <si>
    <t>肇飞</t>
  </si>
  <si>
    <t>2020.12--至今</t>
  </si>
  <si>
    <t>贾忠民</t>
  </si>
  <si>
    <t>岳  胜</t>
  </si>
  <si>
    <t>2020.12-2022.9退休</t>
  </si>
  <si>
    <t>吕  品</t>
  </si>
  <si>
    <t>李永兴</t>
  </si>
  <si>
    <t>2021.11.18--至今</t>
  </si>
  <si>
    <t>2021年12月起薪</t>
  </si>
  <si>
    <t>抚顺市城市建设发展有限公司</t>
  </si>
  <si>
    <t>2014.4-2021.12</t>
  </si>
  <si>
    <t>赵勇</t>
  </si>
  <si>
    <t>党委副书记、总经理</t>
  </si>
  <si>
    <t>2019.7-2021.3</t>
  </si>
  <si>
    <t>王太明</t>
  </si>
  <si>
    <t>2021.4-2022.5</t>
  </si>
  <si>
    <t>范剑锋</t>
  </si>
  <si>
    <t>2019.7-2022.3</t>
  </si>
  <si>
    <t>时圣伟</t>
  </si>
  <si>
    <t>2009.8-今</t>
  </si>
  <si>
    <t>刘晶</t>
  </si>
  <si>
    <t>2019.7-2022.4</t>
  </si>
  <si>
    <t>赵洪伟</t>
  </si>
  <si>
    <t>2006.12-今</t>
  </si>
  <si>
    <t>赵亮</t>
  </si>
  <si>
    <t>总工程师、副总经理</t>
  </si>
  <si>
    <t>2014.5-今</t>
  </si>
  <si>
    <t>王立宽</t>
  </si>
  <si>
    <t>2004.12-今</t>
  </si>
  <si>
    <t>抚顺友谊宾馆</t>
  </si>
  <si>
    <t>崔德豹</t>
  </si>
  <si>
    <t>2021.01-2021.12</t>
  </si>
  <si>
    <t>朱靖</t>
  </si>
  <si>
    <t>梁宏斌</t>
  </si>
  <si>
    <t>祁世玺</t>
  </si>
  <si>
    <t>2021.10-2021.12</t>
  </si>
  <si>
    <t>栾添</t>
  </si>
  <si>
    <t>抚顺华晟资产经营有限公司</t>
  </si>
  <si>
    <t>单云龙</t>
  </si>
  <si>
    <t>董事长、党委书记</t>
  </si>
  <si>
    <t>2019.8-至今</t>
  </si>
  <si>
    <t>齐英武</t>
  </si>
  <si>
    <t>总经理、党委副书记</t>
  </si>
  <si>
    <t>康殿久</t>
  </si>
  <si>
    <t>抚顺市立城排水工程建设有限公司</t>
  </si>
  <si>
    <t>苗强</t>
  </si>
  <si>
    <t>2013.11-2021.12</t>
  </si>
  <si>
    <t>仲崇斌</t>
  </si>
  <si>
    <t>2019.11-2021.12</t>
  </si>
  <si>
    <t>李琦</t>
  </si>
  <si>
    <t>葛连山</t>
  </si>
  <si>
    <t>2013.11-2021.7</t>
  </si>
  <si>
    <t>张超</t>
  </si>
  <si>
    <t>2019.7-2021.12</t>
  </si>
  <si>
    <t>周晓峰</t>
  </si>
  <si>
    <t>2021.11-2021.12</t>
  </si>
  <si>
    <t>抚顺市龙晟保安服务有限责任公司</t>
  </si>
  <si>
    <t>屈智峰</t>
  </si>
  <si>
    <t>2016.11-2022.12</t>
  </si>
  <si>
    <t>李 刚</t>
  </si>
  <si>
    <t>2016.11-2022.09</t>
  </si>
  <si>
    <t>白佳玉</t>
  </si>
  <si>
    <t>2021.11-2022.12</t>
  </si>
  <si>
    <t>抚顺市水利勘测设计研究院有限公司</t>
  </si>
  <si>
    <t>孙大雨</t>
  </si>
  <si>
    <t>2017.11-2022.12</t>
  </si>
  <si>
    <t>徐星星</t>
  </si>
  <si>
    <t>蔡小麟</t>
  </si>
  <si>
    <t>副书记</t>
  </si>
  <si>
    <t>2017.8-2022.12</t>
  </si>
  <si>
    <t>李光辉</t>
  </si>
  <si>
    <t>苑明文</t>
  </si>
  <si>
    <t>副总经理（总工）</t>
  </si>
  <si>
    <t>郭丽</t>
  </si>
  <si>
    <t>王绪刚</t>
  </si>
  <si>
    <t>副董事长</t>
  </si>
  <si>
    <t>2017.11-2022.09</t>
  </si>
  <si>
    <t>2022年已调走</t>
  </si>
  <si>
    <t>李宏峰</t>
  </si>
  <si>
    <t>常务副总经理</t>
  </si>
  <si>
    <t>抚顺市产权交易中心</t>
  </si>
  <si>
    <t>李笑阳</t>
  </si>
  <si>
    <t>主任</t>
  </si>
  <si>
    <t>2016.8.17至今</t>
  </si>
  <si>
    <t>抚顺市关山水库管理有限责任公司</t>
  </si>
  <si>
    <t>谷志勇</t>
  </si>
  <si>
    <t>党支部书记、执行董事、法定代表人</t>
  </si>
  <si>
    <t>2020.5-2021.12</t>
  </si>
  <si>
    <t>秦启胜</t>
  </si>
  <si>
    <t>原托管局时市委组织部任命副处长</t>
  </si>
  <si>
    <t>2012.10-2021.12</t>
  </si>
  <si>
    <t>裴红岩</t>
  </si>
  <si>
    <t>原托管局时副处长</t>
  </si>
  <si>
    <t>2013.2-2021.12</t>
  </si>
  <si>
    <t>抚顺正和房产管理有限公司</t>
  </si>
  <si>
    <t>2021.3-至今</t>
  </si>
  <si>
    <t>84,00</t>
  </si>
  <si>
    <t>2021年4月起薪，5月开始缴纳保险。</t>
  </si>
  <si>
    <t>抚顺新抚钢有限责任公司</t>
  </si>
  <si>
    <t>任光</t>
  </si>
  <si>
    <t>2017.5-2022.6</t>
  </si>
  <si>
    <t>李志文</t>
  </si>
  <si>
    <t>2017.8-2022.6</t>
  </si>
  <si>
    <t>抚顺市抚铝离退休人员管理服务有限责任公司</t>
  </si>
  <si>
    <t>王成</t>
  </si>
  <si>
    <t>董事长兼总经理</t>
  </si>
  <si>
    <t>2018.10-2022.12</t>
  </si>
  <si>
    <t>无</t>
  </si>
  <si>
    <t>佟冰</t>
  </si>
  <si>
    <t>党委书记</t>
  </si>
  <si>
    <t>2019.9-2022.12</t>
  </si>
  <si>
    <t>马洪波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</si>
</sst>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.00_ "/>
    <numFmt numFmtId="180" formatCode="#,##0.00_ 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2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indexed="8"/>
      <name val="Calibri Light"/>
      <family val="0"/>
    </font>
    <font>
      <sz val="10"/>
      <name val="Calibri Light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63" applyNumberFormat="1" applyFont="1" applyFill="1" applyBorder="1" applyAlignment="1" applyProtection="1">
      <alignment horizontal="center" vertical="center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176" fontId="55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left" vertical="center" wrapText="1"/>
      <protection/>
    </xf>
    <xf numFmtId="179" fontId="5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80" fontId="49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SheetLayoutView="100" workbookViewId="0" topLeftCell="A91">
      <selection activeCell="J110" sqref="J110"/>
    </sheetView>
  </sheetViews>
  <sheetFormatPr defaultColWidth="9.00390625" defaultRowHeight="14.25"/>
  <cols>
    <col min="1" max="1" width="3.75390625" style="5" customWidth="1"/>
    <col min="2" max="2" width="19.25390625" style="6" customWidth="1"/>
    <col min="3" max="3" width="8.25390625" style="4" customWidth="1"/>
    <col min="4" max="4" width="11.875" style="7" customWidth="1"/>
    <col min="5" max="5" width="14.375" style="8" customWidth="1"/>
    <col min="6" max="6" width="11.25390625" style="5" customWidth="1"/>
    <col min="7" max="7" width="9.875" style="5" customWidth="1"/>
    <col min="8" max="8" width="10.375" style="5" customWidth="1"/>
    <col min="9" max="9" width="6.75390625" style="5" customWidth="1"/>
    <col min="10" max="10" width="9.50390625" style="5" customWidth="1"/>
    <col min="11" max="11" width="11.25390625" style="5" customWidth="1"/>
    <col min="12" max="12" width="5.75390625" style="5" customWidth="1"/>
    <col min="13" max="13" width="13.625" style="9" customWidth="1"/>
    <col min="14" max="16384" width="9.00390625" style="5" customWidth="1"/>
  </cols>
  <sheetData>
    <row r="1" spans="1:13" s="1" customFormat="1" ht="33.75" customHeight="1">
      <c r="A1" s="10" t="s">
        <v>0</v>
      </c>
      <c r="B1" s="11"/>
      <c r="C1" s="12"/>
      <c r="D1" s="13"/>
      <c r="E1" s="14"/>
      <c r="F1" s="14"/>
      <c r="G1" s="14"/>
      <c r="H1" s="14"/>
      <c r="I1" s="14"/>
      <c r="J1" s="14"/>
      <c r="K1" s="14"/>
      <c r="L1" s="14"/>
      <c r="M1" s="44"/>
    </row>
    <row r="2" spans="1:13" s="1" customFormat="1" ht="19.5" customHeight="1">
      <c r="A2" s="15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45" t="s">
        <v>1</v>
      </c>
    </row>
    <row r="3" spans="1:13" s="2" customFormat="1" ht="57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</row>
    <row r="4" spans="1:13" s="3" customFormat="1" ht="12.75" customHeight="1">
      <c r="A4" s="20">
        <v>1</v>
      </c>
      <c r="B4" s="21" t="s">
        <v>15</v>
      </c>
      <c r="C4" s="22" t="s">
        <v>16</v>
      </c>
      <c r="D4" s="19" t="s">
        <v>17</v>
      </c>
      <c r="E4" s="22" t="s">
        <v>18</v>
      </c>
      <c r="F4" s="23">
        <f aca="true" t="shared" si="0" ref="F4:F6">G4+H4+I4</f>
        <v>265000</v>
      </c>
      <c r="G4" s="23">
        <v>112000</v>
      </c>
      <c r="H4" s="23">
        <v>153000</v>
      </c>
      <c r="I4" s="23"/>
      <c r="J4" s="23"/>
      <c r="K4" s="30">
        <v>79645.01</v>
      </c>
      <c r="L4" s="22" t="s">
        <v>19</v>
      </c>
      <c r="M4" s="19"/>
    </row>
    <row r="5" spans="1:13" s="3" customFormat="1" ht="12.75" customHeight="1">
      <c r="A5" s="24"/>
      <c r="B5" s="25"/>
      <c r="C5" s="22" t="s">
        <v>20</v>
      </c>
      <c r="D5" s="19" t="s">
        <v>21</v>
      </c>
      <c r="E5" s="22" t="s">
        <v>18</v>
      </c>
      <c r="F5" s="23">
        <f t="shared" si="0"/>
        <v>265000</v>
      </c>
      <c r="G5" s="23">
        <v>112000</v>
      </c>
      <c r="H5" s="23">
        <v>153000</v>
      </c>
      <c r="I5" s="23"/>
      <c r="J5" s="23"/>
      <c r="K5" s="30">
        <v>79671.11</v>
      </c>
      <c r="L5" s="22" t="s">
        <v>19</v>
      </c>
      <c r="M5" s="19"/>
    </row>
    <row r="6" spans="1:13" s="4" customFormat="1" ht="12.75" customHeight="1">
      <c r="A6" s="26"/>
      <c r="B6" s="27"/>
      <c r="C6" s="22" t="s">
        <v>22</v>
      </c>
      <c r="D6" s="19" t="s">
        <v>23</v>
      </c>
      <c r="E6" s="22" t="s">
        <v>18</v>
      </c>
      <c r="F6" s="23">
        <f t="shared" si="0"/>
        <v>238500</v>
      </c>
      <c r="G6" s="23">
        <f>G5*0.9</f>
        <v>100800</v>
      </c>
      <c r="H6" s="23">
        <f>H5*0.9</f>
        <v>137700</v>
      </c>
      <c r="I6" s="23"/>
      <c r="J6" s="23"/>
      <c r="K6" s="30">
        <v>78790.91</v>
      </c>
      <c r="L6" s="22" t="s">
        <v>19</v>
      </c>
      <c r="M6" s="19"/>
    </row>
    <row r="7" spans="1:13" s="4" customFormat="1" ht="12.75" customHeight="1">
      <c r="A7" s="28">
        <v>2</v>
      </c>
      <c r="B7" s="29" t="s">
        <v>24</v>
      </c>
      <c r="C7" s="22" t="s">
        <v>25</v>
      </c>
      <c r="D7" s="19" t="s">
        <v>17</v>
      </c>
      <c r="E7" s="22" t="s">
        <v>26</v>
      </c>
      <c r="F7" s="23">
        <v>310000</v>
      </c>
      <c r="G7" s="23">
        <f>9367*12</f>
        <v>112404</v>
      </c>
      <c r="H7" s="23">
        <f>8417*12</f>
        <v>101004</v>
      </c>
      <c r="I7" s="23">
        <v>96592</v>
      </c>
      <c r="J7" s="23"/>
      <c r="K7" s="23">
        <f>(4512.1+2155)*12</f>
        <v>80005.20000000001</v>
      </c>
      <c r="L7" s="22" t="s">
        <v>19</v>
      </c>
      <c r="M7" s="46"/>
    </row>
    <row r="8" spans="1:13" s="4" customFormat="1" ht="12.75" customHeight="1">
      <c r="A8" s="28"/>
      <c r="B8" s="29"/>
      <c r="C8" s="22" t="s">
        <v>27</v>
      </c>
      <c r="D8" s="19" t="s">
        <v>23</v>
      </c>
      <c r="E8" s="22" t="s">
        <v>26</v>
      </c>
      <c r="F8" s="23">
        <v>279000</v>
      </c>
      <c r="G8" s="23">
        <f>8430*12</f>
        <v>101160</v>
      </c>
      <c r="H8" s="23">
        <f>7575*12</f>
        <v>90900</v>
      </c>
      <c r="I8" s="23">
        <v>86940</v>
      </c>
      <c r="J8" s="23"/>
      <c r="K8" s="23">
        <f>(4508.88+2155)*12</f>
        <v>79966.56</v>
      </c>
      <c r="L8" s="22" t="s">
        <v>19</v>
      </c>
      <c r="M8" s="46"/>
    </row>
    <row r="9" spans="1:13" s="4" customFormat="1" ht="12.75" customHeight="1">
      <c r="A9" s="28">
        <v>3</v>
      </c>
      <c r="B9" s="29" t="s">
        <v>28</v>
      </c>
      <c r="C9" s="22" t="s">
        <v>29</v>
      </c>
      <c r="D9" s="19" t="s">
        <v>17</v>
      </c>
      <c r="E9" s="22" t="s">
        <v>30</v>
      </c>
      <c r="F9" s="30">
        <f aca="true" t="shared" si="1" ref="F9:F14">G9+H9+J9+I9</f>
        <v>289475</v>
      </c>
      <c r="G9" s="30">
        <f>8667*10</f>
        <v>86670</v>
      </c>
      <c r="H9" s="30">
        <f>8833*10+71666.67</f>
        <v>159996.66999999998</v>
      </c>
      <c r="I9" s="47"/>
      <c r="J9" s="30">
        <v>42808.33</v>
      </c>
      <c r="K9" s="30">
        <v>56839.899999999994</v>
      </c>
      <c r="L9" s="22" t="s">
        <v>19</v>
      </c>
      <c r="M9" s="19" t="s">
        <v>31</v>
      </c>
    </row>
    <row r="10" spans="1:13" s="4" customFormat="1" ht="12.75" customHeight="1">
      <c r="A10" s="28"/>
      <c r="B10" s="29"/>
      <c r="C10" s="22" t="s">
        <v>32</v>
      </c>
      <c r="D10" s="19" t="s">
        <v>17</v>
      </c>
      <c r="E10" s="22" t="s">
        <v>33</v>
      </c>
      <c r="F10" s="30">
        <f t="shared" si="1"/>
        <v>57500</v>
      </c>
      <c r="G10" s="30">
        <f>8667*2</f>
        <v>17334</v>
      </c>
      <c r="H10" s="30">
        <f>8833*2+14333.33</f>
        <v>31999.33</v>
      </c>
      <c r="I10" s="47"/>
      <c r="J10" s="30">
        <v>8166.67</v>
      </c>
      <c r="K10" s="30">
        <v>11367.98</v>
      </c>
      <c r="L10" s="22" t="s">
        <v>19</v>
      </c>
      <c r="M10" s="19" t="s">
        <v>34</v>
      </c>
    </row>
    <row r="11" spans="1:13" s="4" customFormat="1" ht="12.75" customHeight="1">
      <c r="A11" s="28"/>
      <c r="B11" s="29"/>
      <c r="C11" s="22" t="s">
        <v>35</v>
      </c>
      <c r="D11" s="19" t="s">
        <v>21</v>
      </c>
      <c r="E11" s="22" t="s">
        <v>36</v>
      </c>
      <c r="F11" s="30">
        <f t="shared" si="1"/>
        <v>86250</v>
      </c>
      <c r="G11" s="30">
        <f>8667*3</f>
        <v>26001</v>
      </c>
      <c r="H11" s="30">
        <f>8833*3+21500</f>
        <v>47999</v>
      </c>
      <c r="I11" s="47"/>
      <c r="J11" s="30">
        <v>12250</v>
      </c>
      <c r="K11" s="30">
        <v>17051.97</v>
      </c>
      <c r="L11" s="22" t="s">
        <v>19</v>
      </c>
      <c r="M11" s="19" t="s">
        <v>37</v>
      </c>
    </row>
    <row r="12" spans="1:13" s="4" customFormat="1" ht="12.75" customHeight="1">
      <c r="A12" s="28"/>
      <c r="B12" s="29"/>
      <c r="C12" s="22" t="s">
        <v>38</v>
      </c>
      <c r="D12" s="19" t="s">
        <v>23</v>
      </c>
      <c r="E12" s="22" t="s">
        <v>39</v>
      </c>
      <c r="F12" s="30">
        <f t="shared" si="1"/>
        <v>311158.33</v>
      </c>
      <c r="G12" s="30">
        <f aca="true" t="shared" si="2" ref="G12:G14">7800*12</f>
        <v>93600</v>
      </c>
      <c r="H12" s="30">
        <f aca="true" t="shared" si="3" ref="H12:H14">7950*12+77400</f>
        <v>172800</v>
      </c>
      <c r="I12" s="47"/>
      <c r="J12" s="30">
        <v>44758.33</v>
      </c>
      <c r="K12" s="30">
        <v>68207.88</v>
      </c>
      <c r="L12" s="22" t="s">
        <v>19</v>
      </c>
      <c r="M12" s="19"/>
    </row>
    <row r="13" spans="1:13" s="4" customFormat="1" ht="12.75" customHeight="1">
      <c r="A13" s="28"/>
      <c r="B13" s="29"/>
      <c r="C13" s="22" t="s">
        <v>40</v>
      </c>
      <c r="D13" s="19" t="s">
        <v>23</v>
      </c>
      <c r="E13" s="22" t="s">
        <v>41</v>
      </c>
      <c r="F13" s="30">
        <f t="shared" si="1"/>
        <v>311158.33</v>
      </c>
      <c r="G13" s="30">
        <f t="shared" si="2"/>
        <v>93600</v>
      </c>
      <c r="H13" s="30">
        <f t="shared" si="3"/>
        <v>172800</v>
      </c>
      <c r="I13" s="47"/>
      <c r="J13" s="30">
        <v>44758.33</v>
      </c>
      <c r="K13" s="30">
        <v>68207.88</v>
      </c>
      <c r="L13" s="22" t="s">
        <v>19</v>
      </c>
      <c r="M13" s="19"/>
    </row>
    <row r="14" spans="1:13" s="4" customFormat="1" ht="12.75" customHeight="1">
      <c r="A14" s="28"/>
      <c r="B14" s="29"/>
      <c r="C14" s="22" t="s">
        <v>42</v>
      </c>
      <c r="D14" s="19" t="s">
        <v>43</v>
      </c>
      <c r="E14" s="22" t="s">
        <v>44</v>
      </c>
      <c r="F14" s="30">
        <f t="shared" si="1"/>
        <v>311158.33999999997</v>
      </c>
      <c r="G14" s="30">
        <f t="shared" si="2"/>
        <v>93600</v>
      </c>
      <c r="H14" s="30">
        <f t="shared" si="3"/>
        <v>172800</v>
      </c>
      <c r="I14" s="47"/>
      <c r="J14" s="30">
        <v>44758.34</v>
      </c>
      <c r="K14" s="30">
        <v>68207.88</v>
      </c>
      <c r="L14" s="22" t="s">
        <v>19</v>
      </c>
      <c r="M14" s="19"/>
    </row>
    <row r="15" spans="1:13" s="4" customFormat="1" ht="12.75" customHeight="1">
      <c r="A15" s="20">
        <v>4</v>
      </c>
      <c r="B15" s="31" t="s">
        <v>45</v>
      </c>
      <c r="C15" s="22" t="s">
        <v>46</v>
      </c>
      <c r="D15" s="19" t="s">
        <v>47</v>
      </c>
      <c r="E15" s="22" t="s">
        <v>48</v>
      </c>
      <c r="F15" s="23">
        <v>302000</v>
      </c>
      <c r="G15" s="23">
        <v>112000</v>
      </c>
      <c r="H15" s="23">
        <v>190000</v>
      </c>
      <c r="I15" s="23"/>
      <c r="J15" s="23"/>
      <c r="K15" s="23">
        <v>184765.21</v>
      </c>
      <c r="L15" s="22" t="s">
        <v>19</v>
      </c>
      <c r="M15" s="19"/>
    </row>
    <row r="16" spans="1:13" s="4" customFormat="1" ht="12.75" customHeight="1">
      <c r="A16" s="24"/>
      <c r="B16" s="32"/>
      <c r="C16" s="22" t="s">
        <v>49</v>
      </c>
      <c r="D16" s="19" t="s">
        <v>21</v>
      </c>
      <c r="E16" s="22" t="s">
        <v>48</v>
      </c>
      <c r="F16" s="23">
        <v>302000</v>
      </c>
      <c r="G16" s="23">
        <v>112000</v>
      </c>
      <c r="H16" s="23">
        <v>190000</v>
      </c>
      <c r="I16" s="23"/>
      <c r="J16" s="23"/>
      <c r="K16" s="23">
        <v>184765.21</v>
      </c>
      <c r="L16" s="22" t="s">
        <v>19</v>
      </c>
      <c r="M16" s="19"/>
    </row>
    <row r="17" spans="1:13" s="4" customFormat="1" ht="12.75" customHeight="1">
      <c r="A17" s="24"/>
      <c r="B17" s="32"/>
      <c r="C17" s="22" t="s">
        <v>50</v>
      </c>
      <c r="D17" s="19" t="s">
        <v>23</v>
      </c>
      <c r="E17" s="22" t="s">
        <v>51</v>
      </c>
      <c r="F17" s="23">
        <v>238500</v>
      </c>
      <c r="G17" s="23">
        <v>84059.64</v>
      </c>
      <c r="H17" s="23">
        <v>154440.36</v>
      </c>
      <c r="I17" s="23"/>
      <c r="J17" s="23"/>
      <c r="K17" s="23">
        <v>183943.11</v>
      </c>
      <c r="L17" s="22" t="s">
        <v>19</v>
      </c>
      <c r="M17" s="19"/>
    </row>
    <row r="18" spans="1:13" s="4" customFormat="1" ht="12.75" customHeight="1">
      <c r="A18" s="24"/>
      <c r="B18" s="32"/>
      <c r="C18" s="22" t="s">
        <v>52</v>
      </c>
      <c r="D18" s="19" t="s">
        <v>23</v>
      </c>
      <c r="E18" s="22" t="s">
        <v>51</v>
      </c>
      <c r="F18" s="23">
        <v>238500</v>
      </c>
      <c r="G18" s="23">
        <v>84059.64</v>
      </c>
      <c r="H18" s="23">
        <v>154440.36</v>
      </c>
      <c r="I18" s="23"/>
      <c r="J18" s="23"/>
      <c r="K18" s="23">
        <v>183943.11</v>
      </c>
      <c r="L18" s="22" t="s">
        <v>19</v>
      </c>
      <c r="M18" s="19"/>
    </row>
    <row r="19" spans="1:13" s="4" customFormat="1" ht="34.5" customHeight="1">
      <c r="A19" s="24"/>
      <c r="B19" s="32"/>
      <c r="C19" s="22" t="s">
        <v>53</v>
      </c>
      <c r="D19" s="19" t="s">
        <v>54</v>
      </c>
      <c r="E19" s="22" t="s">
        <v>55</v>
      </c>
      <c r="F19" s="23">
        <v>265000</v>
      </c>
      <c r="G19" s="23">
        <v>93399.6</v>
      </c>
      <c r="H19" s="23">
        <v>171600.4</v>
      </c>
      <c r="I19" s="23"/>
      <c r="J19" s="23"/>
      <c r="K19" s="23">
        <v>183943.11</v>
      </c>
      <c r="L19" s="22" t="s">
        <v>19</v>
      </c>
      <c r="M19" s="19"/>
    </row>
    <row r="20" spans="1:13" s="4" customFormat="1" ht="34.5" customHeight="1">
      <c r="A20" s="26"/>
      <c r="B20" s="33"/>
      <c r="C20" s="22" t="s">
        <v>56</v>
      </c>
      <c r="D20" s="19" t="s">
        <v>57</v>
      </c>
      <c r="E20" s="22" t="s">
        <v>58</v>
      </c>
      <c r="F20" s="23">
        <v>203600</v>
      </c>
      <c r="G20" s="23">
        <v>93600</v>
      </c>
      <c r="H20" s="23">
        <v>110000</v>
      </c>
      <c r="I20" s="23"/>
      <c r="J20" s="23"/>
      <c r="K20" s="23">
        <v>184765.21</v>
      </c>
      <c r="L20" s="22" t="s">
        <v>19</v>
      </c>
      <c r="M20" s="19"/>
    </row>
    <row r="21" spans="1:13" s="4" customFormat="1" ht="34.5" customHeight="1">
      <c r="A21" s="28">
        <v>5</v>
      </c>
      <c r="B21" s="29" t="s">
        <v>59</v>
      </c>
      <c r="C21" s="22" t="s">
        <v>60</v>
      </c>
      <c r="D21" s="19" t="s">
        <v>61</v>
      </c>
      <c r="E21" s="22" t="s">
        <v>62</v>
      </c>
      <c r="F21" s="23">
        <f aca="true" t="shared" si="4" ref="F21:F26">G21+H21+I21</f>
        <v>369416.67333333334</v>
      </c>
      <c r="G21" s="23">
        <v>102666.67</v>
      </c>
      <c r="H21" s="23">
        <v>196166.67</v>
      </c>
      <c r="I21" s="23">
        <v>70583.33333333334</v>
      </c>
      <c r="J21" s="23"/>
      <c r="K21" s="23">
        <v>58030.4</v>
      </c>
      <c r="L21" s="22" t="s">
        <v>19</v>
      </c>
      <c r="M21" s="19" t="s">
        <v>63</v>
      </c>
    </row>
    <row r="22" spans="1:13" s="4" customFormat="1" ht="42" customHeight="1">
      <c r="A22" s="28"/>
      <c r="B22" s="34"/>
      <c r="C22" s="22" t="s">
        <v>64</v>
      </c>
      <c r="D22" s="19" t="s">
        <v>65</v>
      </c>
      <c r="E22" s="22" t="s">
        <v>66</v>
      </c>
      <c r="F22" s="23">
        <f t="shared" si="4"/>
        <v>362700</v>
      </c>
      <c r="G22" s="23">
        <v>100800</v>
      </c>
      <c r="H22" s="23">
        <v>192600</v>
      </c>
      <c r="I22" s="23">
        <v>69300</v>
      </c>
      <c r="J22" s="23"/>
      <c r="K22" s="23">
        <v>78368.34</v>
      </c>
      <c r="L22" s="22" t="s">
        <v>19</v>
      </c>
      <c r="M22" s="19" t="s">
        <v>67</v>
      </c>
    </row>
    <row r="23" spans="1:13" s="4" customFormat="1" ht="42.75" customHeight="1">
      <c r="A23" s="28"/>
      <c r="B23" s="34"/>
      <c r="C23" s="22" t="s">
        <v>68</v>
      </c>
      <c r="D23" s="19" t="s">
        <v>69</v>
      </c>
      <c r="E23" s="22" t="s">
        <v>70</v>
      </c>
      <c r="F23" s="23">
        <f t="shared" si="4"/>
        <v>362700</v>
      </c>
      <c r="G23" s="23">
        <v>100800</v>
      </c>
      <c r="H23" s="23">
        <v>192600</v>
      </c>
      <c r="I23" s="23">
        <v>69300</v>
      </c>
      <c r="J23" s="23"/>
      <c r="K23" s="23">
        <v>78317.04000000001</v>
      </c>
      <c r="L23" s="22" t="s">
        <v>19</v>
      </c>
      <c r="M23" s="19" t="s">
        <v>71</v>
      </c>
    </row>
    <row r="24" spans="1:13" s="4" customFormat="1" ht="33" customHeight="1">
      <c r="A24" s="28"/>
      <c r="B24" s="34"/>
      <c r="C24" s="22" t="s">
        <v>72</v>
      </c>
      <c r="D24" s="19" t="s">
        <v>23</v>
      </c>
      <c r="E24" s="22" t="s">
        <v>73</v>
      </c>
      <c r="F24" s="23">
        <f t="shared" si="4"/>
        <v>362700</v>
      </c>
      <c r="G24" s="23">
        <v>100800</v>
      </c>
      <c r="H24" s="23">
        <v>192600</v>
      </c>
      <c r="I24" s="23">
        <v>69300</v>
      </c>
      <c r="J24" s="23"/>
      <c r="K24" s="23">
        <v>78368.34</v>
      </c>
      <c r="L24" s="22" t="s">
        <v>19</v>
      </c>
      <c r="M24" s="19" t="s">
        <v>63</v>
      </c>
    </row>
    <row r="25" spans="1:13" s="4" customFormat="1" ht="36.75" customHeight="1">
      <c r="A25" s="28"/>
      <c r="B25" s="34"/>
      <c r="C25" s="22" t="s">
        <v>74</v>
      </c>
      <c r="D25" s="19" t="s">
        <v>23</v>
      </c>
      <c r="E25" s="22" t="s">
        <v>66</v>
      </c>
      <c r="F25" s="23">
        <f t="shared" si="4"/>
        <v>362700</v>
      </c>
      <c r="G25" s="23">
        <v>100800</v>
      </c>
      <c r="H25" s="23">
        <v>192600</v>
      </c>
      <c r="I25" s="23">
        <v>69300</v>
      </c>
      <c r="J25" s="23"/>
      <c r="K25" s="23">
        <v>78368.34</v>
      </c>
      <c r="L25" s="22" t="s">
        <v>19</v>
      </c>
      <c r="M25" s="19" t="s">
        <v>75</v>
      </c>
    </row>
    <row r="26" spans="1:13" s="4" customFormat="1" ht="43.5" customHeight="1">
      <c r="A26" s="28"/>
      <c r="B26" s="34"/>
      <c r="C26" s="22" t="s">
        <v>76</v>
      </c>
      <c r="D26" s="19" t="s">
        <v>21</v>
      </c>
      <c r="E26" s="22" t="s">
        <v>77</v>
      </c>
      <c r="F26" s="23">
        <f t="shared" si="4"/>
        <v>403000</v>
      </c>
      <c r="G26" s="23">
        <v>112000</v>
      </c>
      <c r="H26" s="23">
        <v>214000</v>
      </c>
      <c r="I26" s="23">
        <v>77000</v>
      </c>
      <c r="J26" s="23"/>
      <c r="K26" s="23">
        <v>80194.44</v>
      </c>
      <c r="L26" s="22" t="s">
        <v>19</v>
      </c>
      <c r="M26" s="19" t="s">
        <v>78</v>
      </c>
    </row>
    <row r="27" spans="1:13" s="4" customFormat="1" ht="12.75" customHeight="1">
      <c r="A27" s="28">
        <v>6</v>
      </c>
      <c r="B27" s="29" t="s">
        <v>79</v>
      </c>
      <c r="C27" s="22" t="s">
        <v>80</v>
      </c>
      <c r="D27" s="19" t="s">
        <v>17</v>
      </c>
      <c r="E27" s="22" t="s">
        <v>18</v>
      </c>
      <c r="F27" s="23">
        <v>375000</v>
      </c>
      <c r="G27" s="23">
        <v>192000</v>
      </c>
      <c r="H27" s="23">
        <f aca="true" t="shared" si="5" ref="H27:H37">F27-G27-I27</f>
        <v>114000</v>
      </c>
      <c r="I27" s="23">
        <v>69000</v>
      </c>
      <c r="J27" s="23"/>
      <c r="K27" s="23">
        <v>44431</v>
      </c>
      <c r="L27" s="22" t="s">
        <v>19</v>
      </c>
      <c r="M27" s="19"/>
    </row>
    <row r="28" spans="1:13" s="4" customFormat="1" ht="12.75" customHeight="1">
      <c r="A28" s="28"/>
      <c r="B28" s="29"/>
      <c r="C28" s="22" t="s">
        <v>81</v>
      </c>
      <c r="D28" s="19" t="s">
        <v>21</v>
      </c>
      <c r="E28" s="22" t="s">
        <v>18</v>
      </c>
      <c r="F28" s="23">
        <v>375000</v>
      </c>
      <c r="G28" s="23">
        <v>192000</v>
      </c>
      <c r="H28" s="23">
        <f t="shared" si="5"/>
        <v>114000</v>
      </c>
      <c r="I28" s="23">
        <v>69000</v>
      </c>
      <c r="J28" s="23"/>
      <c r="K28" s="23">
        <v>44431</v>
      </c>
      <c r="L28" s="22" t="s">
        <v>19</v>
      </c>
      <c r="M28" s="19"/>
    </row>
    <row r="29" spans="1:13" s="4" customFormat="1" ht="12.75" customHeight="1">
      <c r="A29" s="28"/>
      <c r="B29" s="29"/>
      <c r="C29" s="22" t="s">
        <v>82</v>
      </c>
      <c r="D29" s="19" t="s">
        <v>23</v>
      </c>
      <c r="E29" s="22" t="s">
        <v>83</v>
      </c>
      <c r="F29" s="23">
        <v>168750</v>
      </c>
      <c r="G29" s="23">
        <v>81600</v>
      </c>
      <c r="H29" s="23">
        <f t="shared" si="5"/>
        <v>56100</v>
      </c>
      <c r="I29" s="23">
        <v>31050</v>
      </c>
      <c r="J29" s="23"/>
      <c r="K29" s="23">
        <v>21691</v>
      </c>
      <c r="L29" s="22" t="s">
        <v>19</v>
      </c>
      <c r="M29" s="19"/>
    </row>
    <row r="30" spans="1:13" s="4" customFormat="1" ht="12.75" customHeight="1">
      <c r="A30" s="28"/>
      <c r="B30" s="29"/>
      <c r="C30" s="22" t="s">
        <v>84</v>
      </c>
      <c r="D30" s="19" t="s">
        <v>85</v>
      </c>
      <c r="E30" s="22" t="s">
        <v>18</v>
      </c>
      <c r="F30" s="23">
        <v>337500</v>
      </c>
      <c r="G30" s="23">
        <v>163200</v>
      </c>
      <c r="H30" s="23">
        <f t="shared" si="5"/>
        <v>112200</v>
      </c>
      <c r="I30" s="23">
        <v>62100</v>
      </c>
      <c r="J30" s="23"/>
      <c r="K30" s="23">
        <v>44431</v>
      </c>
      <c r="L30" s="22" t="s">
        <v>19</v>
      </c>
      <c r="M30" s="19"/>
    </row>
    <row r="31" spans="1:13" s="4" customFormat="1" ht="12.75" customHeight="1">
      <c r="A31" s="28"/>
      <c r="B31" s="29"/>
      <c r="C31" s="22" t="s">
        <v>86</v>
      </c>
      <c r="D31" s="19" t="s">
        <v>87</v>
      </c>
      <c r="E31" s="22" t="s">
        <v>18</v>
      </c>
      <c r="F31" s="23">
        <v>337500</v>
      </c>
      <c r="G31" s="23">
        <v>163200</v>
      </c>
      <c r="H31" s="23">
        <f t="shared" si="5"/>
        <v>112200</v>
      </c>
      <c r="I31" s="23">
        <v>62100</v>
      </c>
      <c r="J31" s="23"/>
      <c r="K31" s="23">
        <v>44431</v>
      </c>
      <c r="L31" s="22" t="s">
        <v>19</v>
      </c>
      <c r="M31" s="19"/>
    </row>
    <row r="32" spans="1:13" s="4" customFormat="1" ht="12.75" customHeight="1">
      <c r="A32" s="28"/>
      <c r="B32" s="29"/>
      <c r="C32" s="22" t="s">
        <v>88</v>
      </c>
      <c r="D32" s="19" t="s">
        <v>23</v>
      </c>
      <c r="E32" s="22" t="s">
        <v>18</v>
      </c>
      <c r="F32" s="23">
        <v>337500</v>
      </c>
      <c r="G32" s="23">
        <v>163200</v>
      </c>
      <c r="H32" s="23">
        <f t="shared" si="5"/>
        <v>112200</v>
      </c>
      <c r="I32" s="23">
        <v>62100</v>
      </c>
      <c r="J32" s="23"/>
      <c r="K32" s="23">
        <v>44431</v>
      </c>
      <c r="L32" s="22" t="s">
        <v>19</v>
      </c>
      <c r="M32" s="19"/>
    </row>
    <row r="33" spans="1:13" s="4" customFormat="1" ht="12.75" customHeight="1">
      <c r="A33" s="28"/>
      <c r="B33" s="29"/>
      <c r="C33" s="22" t="s">
        <v>89</v>
      </c>
      <c r="D33" s="19" t="s">
        <v>23</v>
      </c>
      <c r="E33" s="22" t="s">
        <v>18</v>
      </c>
      <c r="F33" s="23">
        <v>337500</v>
      </c>
      <c r="G33" s="23">
        <v>163200</v>
      </c>
      <c r="H33" s="23">
        <f t="shared" si="5"/>
        <v>112200</v>
      </c>
      <c r="I33" s="23">
        <v>62100</v>
      </c>
      <c r="J33" s="23"/>
      <c r="K33" s="23">
        <v>44431</v>
      </c>
      <c r="L33" s="22" t="s">
        <v>19</v>
      </c>
      <c r="M33" s="19"/>
    </row>
    <row r="34" spans="1:13" s="4" customFormat="1" ht="12.75" customHeight="1">
      <c r="A34" s="28"/>
      <c r="B34" s="29"/>
      <c r="C34" s="22" t="s">
        <v>90</v>
      </c>
      <c r="D34" s="19" t="s">
        <v>43</v>
      </c>
      <c r="E34" s="22" t="s">
        <v>18</v>
      </c>
      <c r="F34" s="23">
        <v>337500</v>
      </c>
      <c r="G34" s="23">
        <v>163200</v>
      </c>
      <c r="H34" s="23">
        <f t="shared" si="5"/>
        <v>112200</v>
      </c>
      <c r="I34" s="23">
        <v>62100</v>
      </c>
      <c r="J34" s="23"/>
      <c r="K34" s="23">
        <v>44431</v>
      </c>
      <c r="L34" s="22" t="s">
        <v>19</v>
      </c>
      <c r="M34" s="19"/>
    </row>
    <row r="35" spans="1:13" s="4" customFormat="1" ht="12.75" customHeight="1">
      <c r="A35" s="28"/>
      <c r="B35" s="29"/>
      <c r="C35" s="22" t="s">
        <v>91</v>
      </c>
      <c r="D35" s="19" t="s">
        <v>69</v>
      </c>
      <c r="E35" s="22" t="s">
        <v>18</v>
      </c>
      <c r="F35" s="23">
        <v>337500</v>
      </c>
      <c r="G35" s="23">
        <v>163200</v>
      </c>
      <c r="H35" s="23">
        <f t="shared" si="5"/>
        <v>112200</v>
      </c>
      <c r="I35" s="23">
        <v>62100</v>
      </c>
      <c r="J35" s="23"/>
      <c r="K35" s="23">
        <v>44431</v>
      </c>
      <c r="L35" s="22" t="s">
        <v>19</v>
      </c>
      <c r="M35" s="19"/>
    </row>
    <row r="36" spans="1:13" s="4" customFormat="1" ht="12.75" customHeight="1">
      <c r="A36" s="28"/>
      <c r="B36" s="29"/>
      <c r="C36" s="22" t="s">
        <v>92</v>
      </c>
      <c r="D36" s="19" t="s">
        <v>93</v>
      </c>
      <c r="E36" s="22" t="s">
        <v>94</v>
      </c>
      <c r="F36" s="23">
        <v>309375</v>
      </c>
      <c r="G36" s="23">
        <v>149600</v>
      </c>
      <c r="H36" s="23">
        <f t="shared" si="5"/>
        <v>102850</v>
      </c>
      <c r="I36" s="23">
        <v>56925</v>
      </c>
      <c r="J36" s="23"/>
      <c r="K36" s="23">
        <v>35171</v>
      </c>
      <c r="L36" s="22" t="s">
        <v>19</v>
      </c>
      <c r="M36" s="19"/>
    </row>
    <row r="37" spans="1:13" s="4" customFormat="1" ht="12.75" customHeight="1">
      <c r="A37" s="28"/>
      <c r="B37" s="29"/>
      <c r="C37" s="22" t="s">
        <v>95</v>
      </c>
      <c r="D37" s="19" t="s">
        <v>96</v>
      </c>
      <c r="E37" s="22" t="s">
        <v>18</v>
      </c>
      <c r="F37" s="23">
        <v>337500</v>
      </c>
      <c r="G37" s="23">
        <v>163200</v>
      </c>
      <c r="H37" s="23">
        <f t="shared" si="5"/>
        <v>112200</v>
      </c>
      <c r="I37" s="23">
        <v>62100</v>
      </c>
      <c r="J37" s="23"/>
      <c r="K37" s="23">
        <v>44431</v>
      </c>
      <c r="L37" s="22" t="s">
        <v>19</v>
      </c>
      <c r="M37" s="19"/>
    </row>
    <row r="38" spans="1:13" s="4" customFormat="1" ht="12.75" customHeight="1">
      <c r="A38" s="28">
        <v>7</v>
      </c>
      <c r="B38" s="29" t="s">
        <v>97</v>
      </c>
      <c r="C38" s="35" t="s">
        <v>98</v>
      </c>
      <c r="D38" s="19" t="s">
        <v>61</v>
      </c>
      <c r="E38" s="22" t="s">
        <v>99</v>
      </c>
      <c r="F38" s="23">
        <v>346000</v>
      </c>
      <c r="G38" s="23">
        <v>112000</v>
      </c>
      <c r="H38" s="23">
        <v>172000</v>
      </c>
      <c r="I38" s="23">
        <v>62000</v>
      </c>
      <c r="J38" s="23"/>
      <c r="K38" s="23">
        <f>50558.9+24775</f>
        <v>75333.9</v>
      </c>
      <c r="L38" s="22" t="s">
        <v>19</v>
      </c>
      <c r="M38" s="19"/>
    </row>
    <row r="39" spans="1:13" s="4" customFormat="1" ht="12.75" customHeight="1">
      <c r="A39" s="28"/>
      <c r="B39" s="29"/>
      <c r="C39" s="36" t="s">
        <v>100</v>
      </c>
      <c r="D39" s="19" t="s">
        <v>21</v>
      </c>
      <c r="E39" s="22" t="s">
        <v>101</v>
      </c>
      <c r="F39" s="23">
        <v>0</v>
      </c>
      <c r="G39" s="23">
        <v>0</v>
      </c>
      <c r="H39" s="23">
        <v>0</v>
      </c>
      <c r="I39" s="23">
        <v>0</v>
      </c>
      <c r="J39" s="23"/>
      <c r="K39" s="23">
        <v>0</v>
      </c>
      <c r="L39" s="22" t="s">
        <v>19</v>
      </c>
      <c r="M39" s="19" t="s">
        <v>102</v>
      </c>
    </row>
    <row r="40" spans="1:13" s="4" customFormat="1" ht="12.75" customHeight="1">
      <c r="A40" s="28"/>
      <c r="B40" s="29"/>
      <c r="C40" s="35" t="s">
        <v>103</v>
      </c>
      <c r="D40" s="19" t="s">
        <v>104</v>
      </c>
      <c r="E40" s="22" t="s">
        <v>105</v>
      </c>
      <c r="F40" s="23">
        <v>276800</v>
      </c>
      <c r="G40" s="23">
        <v>89600</v>
      </c>
      <c r="H40" s="23">
        <v>137600</v>
      </c>
      <c r="I40" s="23">
        <v>49600</v>
      </c>
      <c r="J40" s="23"/>
      <c r="K40" s="23">
        <f>49065.19+23640</f>
        <v>72705.19</v>
      </c>
      <c r="L40" s="22" t="s">
        <v>19</v>
      </c>
      <c r="M40" s="19"/>
    </row>
    <row r="41" spans="1:13" s="4" customFormat="1" ht="12.75" customHeight="1">
      <c r="A41" s="28"/>
      <c r="B41" s="29"/>
      <c r="C41" s="35" t="s">
        <v>106</v>
      </c>
      <c r="D41" s="19" t="s">
        <v>23</v>
      </c>
      <c r="E41" s="22" t="s">
        <v>107</v>
      </c>
      <c r="F41" s="23">
        <v>276800</v>
      </c>
      <c r="G41" s="23">
        <v>89600</v>
      </c>
      <c r="H41" s="23">
        <v>137600</v>
      </c>
      <c r="I41" s="23">
        <v>49600</v>
      </c>
      <c r="J41" s="23"/>
      <c r="K41" s="23">
        <f>49516.85+23640</f>
        <v>73156.85</v>
      </c>
      <c r="L41" s="22" t="s">
        <v>19</v>
      </c>
      <c r="M41" s="19"/>
    </row>
    <row r="42" spans="1:13" s="4" customFormat="1" ht="12.75" customHeight="1">
      <c r="A42" s="28"/>
      <c r="B42" s="29"/>
      <c r="C42" s="35" t="s">
        <v>108</v>
      </c>
      <c r="D42" s="19" t="s">
        <v>69</v>
      </c>
      <c r="E42" s="22" t="s">
        <v>107</v>
      </c>
      <c r="F42" s="23">
        <v>276800</v>
      </c>
      <c r="G42" s="23">
        <v>89600</v>
      </c>
      <c r="H42" s="23">
        <v>137600</v>
      </c>
      <c r="I42" s="23">
        <v>49600</v>
      </c>
      <c r="J42" s="23"/>
      <c r="K42" s="23">
        <f>49289.54+23640</f>
        <v>72929.54000000001</v>
      </c>
      <c r="L42" s="22" t="s">
        <v>19</v>
      </c>
      <c r="M42" s="19"/>
    </row>
    <row r="43" spans="1:13" s="4" customFormat="1" ht="12.75" customHeight="1">
      <c r="A43" s="28"/>
      <c r="B43" s="29"/>
      <c r="C43" s="35" t="s">
        <v>109</v>
      </c>
      <c r="D43" s="19" t="s">
        <v>85</v>
      </c>
      <c r="E43" s="22" t="s">
        <v>110</v>
      </c>
      <c r="F43" s="23">
        <v>276800</v>
      </c>
      <c r="G43" s="23">
        <v>89600</v>
      </c>
      <c r="H43" s="23">
        <v>137600</v>
      </c>
      <c r="I43" s="23">
        <v>49600</v>
      </c>
      <c r="J43" s="23"/>
      <c r="K43" s="23">
        <f>49389.91+23640</f>
        <v>73029.91</v>
      </c>
      <c r="L43" s="22" t="s">
        <v>19</v>
      </c>
      <c r="M43" s="19"/>
    </row>
    <row r="44" spans="1:13" s="4" customFormat="1" ht="12.75" customHeight="1">
      <c r="A44" s="28"/>
      <c r="B44" s="29"/>
      <c r="C44" s="37" t="s">
        <v>111</v>
      </c>
      <c r="D44" s="19" t="s">
        <v>23</v>
      </c>
      <c r="E44" s="22" t="s">
        <v>112</v>
      </c>
      <c r="F44" s="23">
        <v>276800</v>
      </c>
      <c r="G44" s="23">
        <v>89600</v>
      </c>
      <c r="H44" s="23">
        <v>137600</v>
      </c>
      <c r="I44" s="23">
        <v>49600</v>
      </c>
      <c r="J44" s="23"/>
      <c r="K44" s="23">
        <f>44474.83+23640</f>
        <v>68114.83</v>
      </c>
      <c r="L44" s="22" t="s">
        <v>19</v>
      </c>
      <c r="M44" s="19"/>
    </row>
    <row r="45" spans="1:13" s="4" customFormat="1" ht="12.75" customHeight="1">
      <c r="A45" s="28"/>
      <c r="B45" s="29"/>
      <c r="C45" s="35" t="s">
        <v>113</v>
      </c>
      <c r="D45" s="19" t="s">
        <v>23</v>
      </c>
      <c r="E45" s="22" t="s">
        <v>114</v>
      </c>
      <c r="F45" s="23">
        <v>276800</v>
      </c>
      <c r="G45" s="23">
        <v>89600</v>
      </c>
      <c r="H45" s="23">
        <v>137600</v>
      </c>
      <c r="I45" s="23">
        <v>49600</v>
      </c>
      <c r="J45" s="23"/>
      <c r="K45" s="23">
        <f>28554.7+14743</f>
        <v>43297.7</v>
      </c>
      <c r="L45" s="22" t="s">
        <v>19</v>
      </c>
      <c r="M45" s="19"/>
    </row>
    <row r="46" spans="1:13" s="4" customFormat="1" ht="24" customHeight="1">
      <c r="A46" s="28">
        <v>8</v>
      </c>
      <c r="B46" s="29" t="s">
        <v>115</v>
      </c>
      <c r="C46" s="38" t="s">
        <v>116</v>
      </c>
      <c r="D46" s="38" t="s">
        <v>117</v>
      </c>
      <c r="E46" s="22" t="s">
        <v>18</v>
      </c>
      <c r="F46" s="23">
        <v>425000</v>
      </c>
      <c r="G46" s="23">
        <v>112000</v>
      </c>
      <c r="H46" s="23">
        <v>194000</v>
      </c>
      <c r="I46" s="23">
        <v>69000</v>
      </c>
      <c r="J46" s="23">
        <v>50000</v>
      </c>
      <c r="K46" s="23">
        <v>72800</v>
      </c>
      <c r="L46" s="22" t="s">
        <v>19</v>
      </c>
      <c r="M46" s="38"/>
    </row>
    <row r="47" spans="1:13" s="4" customFormat="1" ht="12.75" customHeight="1">
      <c r="A47" s="28"/>
      <c r="B47" s="34"/>
      <c r="C47" s="38" t="s">
        <v>118</v>
      </c>
      <c r="D47" s="38" t="s">
        <v>21</v>
      </c>
      <c r="E47" s="22" t="s">
        <v>18</v>
      </c>
      <c r="F47" s="23">
        <v>425000</v>
      </c>
      <c r="G47" s="23">
        <v>112000</v>
      </c>
      <c r="H47" s="23">
        <v>194000</v>
      </c>
      <c r="I47" s="23">
        <v>69000</v>
      </c>
      <c r="J47" s="23">
        <v>50000</v>
      </c>
      <c r="K47" s="23">
        <v>72800</v>
      </c>
      <c r="L47" s="22" t="s">
        <v>19</v>
      </c>
      <c r="M47" s="38"/>
    </row>
    <row r="48" spans="1:13" s="4" customFormat="1" ht="12.75" customHeight="1">
      <c r="A48" s="28"/>
      <c r="B48" s="34"/>
      <c r="C48" s="38" t="s">
        <v>119</v>
      </c>
      <c r="D48" s="38" t="s">
        <v>93</v>
      </c>
      <c r="E48" s="22" t="s">
        <v>18</v>
      </c>
      <c r="F48" s="23">
        <v>351700</v>
      </c>
      <c r="G48" s="23">
        <f>G47*0.9</f>
        <v>100800</v>
      </c>
      <c r="H48" s="23">
        <f>H47*0.9</f>
        <v>174600</v>
      </c>
      <c r="I48" s="23">
        <v>62100</v>
      </c>
      <c r="J48" s="23">
        <v>14200</v>
      </c>
      <c r="K48" s="23">
        <v>72800</v>
      </c>
      <c r="L48" s="22" t="s">
        <v>19</v>
      </c>
      <c r="M48" s="38"/>
    </row>
    <row r="49" spans="1:13" s="4" customFormat="1" ht="12.75" customHeight="1">
      <c r="A49" s="28"/>
      <c r="B49" s="34"/>
      <c r="C49" s="38" t="s">
        <v>120</v>
      </c>
      <c r="D49" s="38" t="s">
        <v>85</v>
      </c>
      <c r="E49" s="22" t="s">
        <v>18</v>
      </c>
      <c r="F49" s="23">
        <v>351800</v>
      </c>
      <c r="G49" s="23">
        <f>G47*0.9</f>
        <v>100800</v>
      </c>
      <c r="H49" s="23">
        <f>H47*0.9</f>
        <v>174600</v>
      </c>
      <c r="I49" s="23">
        <v>62100</v>
      </c>
      <c r="J49" s="23">
        <v>14300</v>
      </c>
      <c r="K49" s="23">
        <v>72800</v>
      </c>
      <c r="L49" s="22" t="s">
        <v>19</v>
      </c>
      <c r="M49" s="38"/>
    </row>
    <row r="50" spans="1:13" s="4" customFormat="1" ht="12.75" customHeight="1">
      <c r="A50" s="28"/>
      <c r="B50" s="34"/>
      <c r="C50" s="38" t="s">
        <v>121</v>
      </c>
      <c r="D50" s="38" t="s">
        <v>23</v>
      </c>
      <c r="E50" s="22" t="s">
        <v>18</v>
      </c>
      <c r="F50" s="23">
        <v>351800</v>
      </c>
      <c r="G50" s="23">
        <f>G47*0.9</f>
        <v>100800</v>
      </c>
      <c r="H50" s="23">
        <v>174600</v>
      </c>
      <c r="I50" s="23">
        <v>62100</v>
      </c>
      <c r="J50" s="23">
        <v>14300</v>
      </c>
      <c r="K50" s="23">
        <v>72800</v>
      </c>
      <c r="L50" s="22" t="s">
        <v>19</v>
      </c>
      <c r="M50" s="38"/>
    </row>
    <row r="51" spans="1:13" s="4" customFormat="1" ht="12.75" customHeight="1">
      <c r="A51" s="28"/>
      <c r="B51" s="34"/>
      <c r="C51" s="38" t="s">
        <v>122</v>
      </c>
      <c r="D51" s="38" t="s">
        <v>23</v>
      </c>
      <c r="E51" s="22" t="s">
        <v>18</v>
      </c>
      <c r="F51" s="23">
        <v>351800</v>
      </c>
      <c r="G51" s="23">
        <f>G47*0.9</f>
        <v>100800</v>
      </c>
      <c r="H51" s="23">
        <v>174600</v>
      </c>
      <c r="I51" s="23">
        <v>62100</v>
      </c>
      <c r="J51" s="23">
        <v>14300</v>
      </c>
      <c r="K51" s="23">
        <v>72800</v>
      </c>
      <c r="L51" s="22" t="s">
        <v>19</v>
      </c>
      <c r="M51" s="38"/>
    </row>
    <row r="52" spans="1:13" s="4" customFormat="1" ht="12.75" customHeight="1">
      <c r="A52" s="28"/>
      <c r="B52" s="34"/>
      <c r="C52" s="38" t="s">
        <v>123</v>
      </c>
      <c r="D52" s="38" t="s">
        <v>23</v>
      </c>
      <c r="E52" s="22" t="s">
        <v>18</v>
      </c>
      <c r="F52" s="23">
        <v>351800</v>
      </c>
      <c r="G52" s="23">
        <f>G46*0.9</f>
        <v>100800</v>
      </c>
      <c r="H52" s="23">
        <v>174600</v>
      </c>
      <c r="I52" s="23">
        <v>62100</v>
      </c>
      <c r="J52" s="23">
        <v>14300</v>
      </c>
      <c r="K52" s="23">
        <v>72800</v>
      </c>
      <c r="L52" s="22" t="s">
        <v>19</v>
      </c>
      <c r="M52" s="38"/>
    </row>
    <row r="53" spans="1:13" s="4" customFormat="1" ht="12.75" customHeight="1">
      <c r="A53" s="28"/>
      <c r="B53" s="34"/>
      <c r="C53" s="38" t="s">
        <v>124</v>
      </c>
      <c r="D53" s="38" t="s">
        <v>69</v>
      </c>
      <c r="E53" s="22" t="s">
        <v>18</v>
      </c>
      <c r="F53" s="23">
        <v>351800</v>
      </c>
      <c r="G53" s="23">
        <f>G46*0.9</f>
        <v>100800</v>
      </c>
      <c r="H53" s="23">
        <v>174600</v>
      </c>
      <c r="I53" s="23">
        <v>62100</v>
      </c>
      <c r="J53" s="23">
        <v>14300</v>
      </c>
      <c r="K53" s="23">
        <v>72800</v>
      </c>
      <c r="L53" s="22" t="s">
        <v>19</v>
      </c>
      <c r="M53" s="38"/>
    </row>
    <row r="54" spans="1:13" s="4" customFormat="1" ht="12.75" customHeight="1">
      <c r="A54" s="28"/>
      <c r="B54" s="34"/>
      <c r="C54" s="38" t="s">
        <v>125</v>
      </c>
      <c r="D54" s="38" t="s">
        <v>96</v>
      </c>
      <c r="E54" s="22" t="s">
        <v>18</v>
      </c>
      <c r="F54" s="23">
        <v>351800</v>
      </c>
      <c r="G54" s="23">
        <f>G46*0.9</f>
        <v>100800</v>
      </c>
      <c r="H54" s="23">
        <v>174600</v>
      </c>
      <c r="I54" s="23">
        <v>62100</v>
      </c>
      <c r="J54" s="23">
        <v>14300</v>
      </c>
      <c r="K54" s="23">
        <v>72800</v>
      </c>
      <c r="L54" s="22" t="s">
        <v>19</v>
      </c>
      <c r="M54" s="38"/>
    </row>
    <row r="55" spans="1:13" s="4" customFormat="1" ht="12.75" customHeight="1">
      <c r="A55" s="28">
        <v>9</v>
      </c>
      <c r="B55" s="29" t="s">
        <v>126</v>
      </c>
      <c r="C55" s="22" t="s">
        <v>127</v>
      </c>
      <c r="D55" s="19" t="s">
        <v>128</v>
      </c>
      <c r="E55" s="22" t="s">
        <v>129</v>
      </c>
      <c r="F55" s="23">
        <f aca="true" t="shared" si="6" ref="F55:F60">G55+H55</f>
        <v>162000</v>
      </c>
      <c r="G55" s="23">
        <v>100800</v>
      </c>
      <c r="H55" s="23">
        <v>61200</v>
      </c>
      <c r="I55" s="23"/>
      <c r="J55" s="23"/>
      <c r="K55" s="23">
        <v>50796</v>
      </c>
      <c r="L55" s="22" t="s">
        <v>19</v>
      </c>
      <c r="M55" s="19"/>
    </row>
    <row r="56" spans="1:13" s="4" customFormat="1" ht="12.75" customHeight="1">
      <c r="A56" s="28"/>
      <c r="B56" s="29"/>
      <c r="C56" s="22" t="s">
        <v>130</v>
      </c>
      <c r="D56" s="19" t="s">
        <v>131</v>
      </c>
      <c r="E56" s="22" t="s">
        <v>129</v>
      </c>
      <c r="F56" s="23">
        <f t="shared" si="6"/>
        <v>162000</v>
      </c>
      <c r="G56" s="23">
        <v>100800</v>
      </c>
      <c r="H56" s="23">
        <v>61200</v>
      </c>
      <c r="I56" s="23"/>
      <c r="J56" s="23"/>
      <c r="K56" s="23">
        <v>50796</v>
      </c>
      <c r="L56" s="22" t="s">
        <v>19</v>
      </c>
      <c r="M56" s="19"/>
    </row>
    <row r="57" spans="1:13" s="4" customFormat="1" ht="12.75" customHeight="1">
      <c r="A57" s="28"/>
      <c r="B57" s="29"/>
      <c r="C57" s="22" t="s">
        <v>132</v>
      </c>
      <c r="D57" s="19" t="s">
        <v>23</v>
      </c>
      <c r="E57" s="22" t="s">
        <v>129</v>
      </c>
      <c r="F57" s="23">
        <f t="shared" si="6"/>
        <v>162000</v>
      </c>
      <c r="G57" s="23">
        <v>100800</v>
      </c>
      <c r="H57" s="23">
        <v>61200</v>
      </c>
      <c r="I57" s="23"/>
      <c r="J57" s="23"/>
      <c r="K57" s="23">
        <v>50796</v>
      </c>
      <c r="L57" s="22" t="s">
        <v>19</v>
      </c>
      <c r="M57" s="19"/>
    </row>
    <row r="58" spans="1:13" s="4" customFormat="1" ht="27.75" customHeight="1">
      <c r="A58" s="28"/>
      <c r="B58" s="29"/>
      <c r="C58" s="22" t="s">
        <v>133</v>
      </c>
      <c r="D58" s="19" t="s">
        <v>23</v>
      </c>
      <c r="E58" s="22" t="s">
        <v>134</v>
      </c>
      <c r="F58" s="23">
        <f t="shared" si="6"/>
        <v>162000</v>
      </c>
      <c r="G58" s="23">
        <v>100800</v>
      </c>
      <c r="H58" s="23">
        <v>61200</v>
      </c>
      <c r="I58" s="23"/>
      <c r="J58" s="23"/>
      <c r="K58" s="23">
        <v>50796</v>
      </c>
      <c r="L58" s="22" t="s">
        <v>19</v>
      </c>
      <c r="M58" s="19" t="s">
        <v>135</v>
      </c>
    </row>
    <row r="59" spans="1:13" s="4" customFormat="1" ht="12.75" customHeight="1">
      <c r="A59" s="28"/>
      <c r="B59" s="29"/>
      <c r="C59" s="22" t="s">
        <v>136</v>
      </c>
      <c r="D59" s="19" t="s">
        <v>23</v>
      </c>
      <c r="E59" s="22" t="s">
        <v>129</v>
      </c>
      <c r="F59" s="23">
        <f t="shared" si="6"/>
        <v>156720</v>
      </c>
      <c r="G59" s="39">
        <v>100800</v>
      </c>
      <c r="H59" s="39">
        <v>55920</v>
      </c>
      <c r="I59" s="39"/>
      <c r="J59" s="39"/>
      <c r="K59" s="39">
        <v>50796</v>
      </c>
      <c r="L59" s="22" t="s">
        <v>19</v>
      </c>
      <c r="M59" s="19" t="s">
        <v>137</v>
      </c>
    </row>
    <row r="60" spans="1:13" s="4" customFormat="1" ht="12.75" customHeight="1">
      <c r="A60" s="28"/>
      <c r="B60" s="29"/>
      <c r="C60" s="40" t="s">
        <v>138</v>
      </c>
      <c r="D60" s="19" t="s">
        <v>23</v>
      </c>
      <c r="E60" s="22" t="s">
        <v>139</v>
      </c>
      <c r="F60" s="23">
        <f t="shared" si="6"/>
        <v>54000</v>
      </c>
      <c r="G60" s="41">
        <v>33600</v>
      </c>
      <c r="H60" s="41">
        <v>20400</v>
      </c>
      <c r="I60" s="41"/>
      <c r="J60" s="41"/>
      <c r="K60" s="41">
        <v>16932</v>
      </c>
      <c r="L60" s="22" t="s">
        <v>19</v>
      </c>
      <c r="M60" s="48"/>
    </row>
    <row r="61" spans="1:13" s="4" customFormat="1" ht="12.75" customHeight="1">
      <c r="A61" s="28">
        <v>10</v>
      </c>
      <c r="B61" s="29" t="s">
        <v>140</v>
      </c>
      <c r="C61" s="42" t="s">
        <v>141</v>
      </c>
      <c r="D61" s="43" t="s">
        <v>17</v>
      </c>
      <c r="E61" s="22" t="s">
        <v>18</v>
      </c>
      <c r="F61" s="23">
        <v>259000</v>
      </c>
      <c r="G61" s="23">
        <v>112000</v>
      </c>
      <c r="H61" s="23">
        <v>147000</v>
      </c>
      <c r="I61" s="23"/>
      <c r="J61" s="23"/>
      <c r="K61" s="23">
        <v>73742.98</v>
      </c>
      <c r="L61" s="22" t="s">
        <v>19</v>
      </c>
      <c r="M61" s="19"/>
    </row>
    <row r="62" spans="1:13" s="4" customFormat="1" ht="12.75" customHeight="1">
      <c r="A62" s="28"/>
      <c r="B62" s="34"/>
      <c r="C62" s="42" t="s">
        <v>142</v>
      </c>
      <c r="D62" s="43" t="s">
        <v>21</v>
      </c>
      <c r="E62" s="22" t="s">
        <v>18</v>
      </c>
      <c r="F62" s="23">
        <v>259000</v>
      </c>
      <c r="G62" s="23">
        <v>112000</v>
      </c>
      <c r="H62" s="23">
        <v>147000</v>
      </c>
      <c r="I62" s="23"/>
      <c r="J62" s="23"/>
      <c r="K62" s="23">
        <v>77594.98</v>
      </c>
      <c r="L62" s="22" t="s">
        <v>19</v>
      </c>
      <c r="M62" s="19"/>
    </row>
    <row r="63" spans="1:13" s="4" customFormat="1" ht="12.75" customHeight="1">
      <c r="A63" s="28"/>
      <c r="B63" s="34"/>
      <c r="C63" s="42" t="s">
        <v>143</v>
      </c>
      <c r="D63" s="43" t="s">
        <v>23</v>
      </c>
      <c r="E63" s="22" t="s">
        <v>18</v>
      </c>
      <c r="F63" s="23">
        <v>233100</v>
      </c>
      <c r="G63" s="23">
        <v>100800</v>
      </c>
      <c r="H63" s="23">
        <v>132300</v>
      </c>
      <c r="I63" s="23"/>
      <c r="J63" s="23"/>
      <c r="K63" s="23">
        <v>65611.05</v>
      </c>
      <c r="L63" s="22" t="s">
        <v>19</v>
      </c>
      <c r="M63" s="19"/>
    </row>
    <row r="64" spans="1:13" s="4" customFormat="1" ht="12.75" customHeight="1">
      <c r="A64" s="28"/>
      <c r="B64" s="34"/>
      <c r="C64" s="42" t="s">
        <v>144</v>
      </c>
      <c r="D64" s="43" t="s">
        <v>23</v>
      </c>
      <c r="E64" s="22" t="s">
        <v>18</v>
      </c>
      <c r="F64" s="23">
        <v>233100</v>
      </c>
      <c r="G64" s="23">
        <v>100800</v>
      </c>
      <c r="H64" s="23">
        <v>132300</v>
      </c>
      <c r="I64" s="23"/>
      <c r="J64" s="23"/>
      <c r="K64" s="23">
        <v>73135.05</v>
      </c>
      <c r="L64" s="22" t="s">
        <v>19</v>
      </c>
      <c r="M64" s="19"/>
    </row>
    <row r="65" spans="1:13" s="4" customFormat="1" ht="12.75" customHeight="1">
      <c r="A65" s="28"/>
      <c r="B65" s="34"/>
      <c r="C65" s="42" t="s">
        <v>145</v>
      </c>
      <c r="D65" s="43" t="s">
        <v>23</v>
      </c>
      <c r="E65" s="22" t="s">
        <v>18</v>
      </c>
      <c r="F65" s="23">
        <v>207200</v>
      </c>
      <c r="G65" s="23">
        <v>89600</v>
      </c>
      <c r="H65" s="23">
        <v>117600</v>
      </c>
      <c r="I65" s="23"/>
      <c r="J65" s="23"/>
      <c r="K65" s="23">
        <v>57707.12</v>
      </c>
      <c r="L65" s="22" t="s">
        <v>19</v>
      </c>
      <c r="M65" s="19"/>
    </row>
    <row r="66" spans="1:13" s="4" customFormat="1" ht="12.75" customHeight="1">
      <c r="A66" s="28">
        <v>11</v>
      </c>
      <c r="B66" s="29" t="s">
        <v>146</v>
      </c>
      <c r="C66" s="22" t="s">
        <v>147</v>
      </c>
      <c r="D66" s="19" t="s">
        <v>17</v>
      </c>
      <c r="E66" s="22" t="s">
        <v>148</v>
      </c>
      <c r="F66" s="23">
        <f aca="true" t="shared" si="7" ref="F66:F70">G66+H66+J66</f>
        <v>268000</v>
      </c>
      <c r="G66" s="23">
        <v>112000</v>
      </c>
      <c r="H66" s="23">
        <v>151000</v>
      </c>
      <c r="I66" s="70"/>
      <c r="J66" s="23">
        <v>5000</v>
      </c>
      <c r="K66" s="23">
        <v>67127.16</v>
      </c>
      <c r="L66" s="22" t="s">
        <v>19</v>
      </c>
      <c r="M66" s="19"/>
    </row>
    <row r="67" spans="1:13" s="4" customFormat="1" ht="12.75" customHeight="1">
      <c r="A67" s="28"/>
      <c r="B67" s="29"/>
      <c r="C67" s="22" t="s">
        <v>149</v>
      </c>
      <c r="D67" s="19" t="s">
        <v>21</v>
      </c>
      <c r="E67" s="22" t="s">
        <v>148</v>
      </c>
      <c r="F67" s="23">
        <f t="shared" si="7"/>
        <v>268000</v>
      </c>
      <c r="G67" s="23">
        <v>112000</v>
      </c>
      <c r="H67" s="23">
        <v>151000</v>
      </c>
      <c r="I67" s="70"/>
      <c r="J67" s="23">
        <v>5000</v>
      </c>
      <c r="K67" s="23">
        <v>67127</v>
      </c>
      <c r="L67" s="22" t="s">
        <v>19</v>
      </c>
      <c r="M67" s="19"/>
    </row>
    <row r="68" spans="1:13" s="4" customFormat="1" ht="24" customHeight="1">
      <c r="A68" s="28"/>
      <c r="B68" s="29"/>
      <c r="C68" s="49" t="s">
        <v>150</v>
      </c>
      <c r="D68" s="19" t="s">
        <v>93</v>
      </c>
      <c r="E68" s="50" t="s">
        <v>151</v>
      </c>
      <c r="F68" s="23">
        <f t="shared" si="7"/>
        <v>214400</v>
      </c>
      <c r="G68" s="23">
        <v>89600</v>
      </c>
      <c r="H68" s="23">
        <v>120800</v>
      </c>
      <c r="I68" s="70"/>
      <c r="J68" s="23">
        <v>4000</v>
      </c>
      <c r="K68" s="23">
        <v>63263.16</v>
      </c>
      <c r="L68" s="22" t="s">
        <v>19</v>
      </c>
      <c r="M68" s="19"/>
    </row>
    <row r="69" spans="1:13" s="4" customFormat="1" ht="12.75" customHeight="1">
      <c r="A69" s="28"/>
      <c r="B69" s="29"/>
      <c r="C69" s="49" t="s">
        <v>152</v>
      </c>
      <c r="D69" s="19" t="s">
        <v>23</v>
      </c>
      <c r="E69" s="22" t="s">
        <v>148</v>
      </c>
      <c r="F69" s="23">
        <f t="shared" si="7"/>
        <v>214400</v>
      </c>
      <c r="G69" s="23">
        <v>89600</v>
      </c>
      <c r="H69" s="23">
        <v>120800</v>
      </c>
      <c r="I69" s="70"/>
      <c r="J69" s="23">
        <v>4000</v>
      </c>
      <c r="K69" s="23">
        <v>63263.16</v>
      </c>
      <c r="L69" s="22" t="s">
        <v>19</v>
      </c>
      <c r="M69" s="19"/>
    </row>
    <row r="70" spans="1:13" s="4" customFormat="1" ht="12.75" customHeight="1">
      <c r="A70" s="28"/>
      <c r="B70" s="29"/>
      <c r="C70" s="49" t="s">
        <v>153</v>
      </c>
      <c r="D70" s="19" t="s">
        <v>23</v>
      </c>
      <c r="E70" s="22" t="s">
        <v>154</v>
      </c>
      <c r="F70" s="23">
        <f t="shared" si="7"/>
        <v>17867</v>
      </c>
      <c r="G70" s="23">
        <v>7467</v>
      </c>
      <c r="H70" s="23">
        <v>10067</v>
      </c>
      <c r="I70" s="70"/>
      <c r="J70" s="23">
        <v>333</v>
      </c>
      <c r="K70" s="23">
        <v>5272</v>
      </c>
      <c r="L70" s="22" t="s">
        <v>19</v>
      </c>
      <c r="M70" s="19" t="s">
        <v>155</v>
      </c>
    </row>
    <row r="71" spans="1:13" s="4" customFormat="1" ht="27" customHeight="1">
      <c r="A71" s="28">
        <v>12</v>
      </c>
      <c r="B71" s="29" t="s">
        <v>156</v>
      </c>
      <c r="C71" s="22" t="s">
        <v>100</v>
      </c>
      <c r="D71" s="19" t="s">
        <v>61</v>
      </c>
      <c r="E71" s="22" t="s">
        <v>157</v>
      </c>
      <c r="F71" s="23">
        <v>299000</v>
      </c>
      <c r="G71" s="23">
        <v>112000</v>
      </c>
      <c r="H71" s="23">
        <v>172000</v>
      </c>
      <c r="I71" s="19"/>
      <c r="J71" s="23">
        <v>15000</v>
      </c>
      <c r="K71" s="23">
        <v>69201.59</v>
      </c>
      <c r="L71" s="22" t="s">
        <v>19</v>
      </c>
      <c r="M71" s="19"/>
    </row>
    <row r="72" spans="1:13" s="4" customFormat="1" ht="27" customHeight="1">
      <c r="A72" s="28"/>
      <c r="B72" s="29"/>
      <c r="C72" s="22" t="s">
        <v>158</v>
      </c>
      <c r="D72" s="19" t="s">
        <v>159</v>
      </c>
      <c r="E72" s="22" t="s">
        <v>160</v>
      </c>
      <c r="F72" s="23">
        <v>74750</v>
      </c>
      <c r="G72" s="23">
        <f>112000/12*3</f>
        <v>28000</v>
      </c>
      <c r="H72" s="23">
        <f>172000/12*3</f>
        <v>43000</v>
      </c>
      <c r="I72" s="19"/>
      <c r="J72" s="23">
        <v>3750</v>
      </c>
      <c r="K72" s="23">
        <v>22861.2</v>
      </c>
      <c r="L72" s="22" t="s">
        <v>19</v>
      </c>
      <c r="M72" s="19"/>
    </row>
    <row r="73" spans="1:13" s="4" customFormat="1" ht="27" customHeight="1">
      <c r="A73" s="28"/>
      <c r="B73" s="29"/>
      <c r="C73" s="22" t="s">
        <v>161</v>
      </c>
      <c r="D73" s="19" t="s">
        <v>21</v>
      </c>
      <c r="E73" s="22" t="s">
        <v>162</v>
      </c>
      <c r="F73" s="23">
        <v>154125</v>
      </c>
      <c r="G73" s="23">
        <f>112000/12*9</f>
        <v>84000</v>
      </c>
      <c r="H73" s="23">
        <v>64500</v>
      </c>
      <c r="I73" s="19"/>
      <c r="J73" s="23">
        <v>5625</v>
      </c>
      <c r="K73" s="23">
        <v>41961.6</v>
      </c>
      <c r="L73" s="22" t="s">
        <v>19</v>
      </c>
      <c r="M73" s="19"/>
    </row>
    <row r="74" spans="1:13" s="4" customFormat="1" ht="27" customHeight="1">
      <c r="A74" s="28"/>
      <c r="B74" s="29"/>
      <c r="C74" s="35" t="s">
        <v>163</v>
      </c>
      <c r="D74" s="19" t="s">
        <v>93</v>
      </c>
      <c r="E74" s="22" t="s">
        <v>164</v>
      </c>
      <c r="F74" s="23">
        <v>234079</v>
      </c>
      <c r="G74" s="23">
        <f aca="true" t="shared" si="8" ref="G74:G79">112000*0.8</f>
        <v>89600</v>
      </c>
      <c r="H74" s="23">
        <f aca="true" t="shared" si="9" ref="H74:H78">172000*0.8</f>
        <v>137600</v>
      </c>
      <c r="I74" s="19"/>
      <c r="J74" s="23">
        <v>6879</v>
      </c>
      <c r="K74" s="23">
        <v>69201.59</v>
      </c>
      <c r="L74" s="22" t="s">
        <v>19</v>
      </c>
      <c r="M74" s="19"/>
    </row>
    <row r="75" spans="1:13" s="4" customFormat="1" ht="27" customHeight="1">
      <c r="A75" s="28"/>
      <c r="B75" s="29"/>
      <c r="C75" s="35" t="s">
        <v>165</v>
      </c>
      <c r="D75" s="19" t="s">
        <v>23</v>
      </c>
      <c r="E75" s="22" t="s">
        <v>166</v>
      </c>
      <c r="F75" s="23">
        <v>234079</v>
      </c>
      <c r="G75" s="23">
        <f t="shared" si="8"/>
        <v>89600</v>
      </c>
      <c r="H75" s="23">
        <f t="shared" si="9"/>
        <v>137600</v>
      </c>
      <c r="I75" s="19"/>
      <c r="J75" s="23">
        <v>6879</v>
      </c>
      <c r="K75" s="23">
        <v>69201.59</v>
      </c>
      <c r="L75" s="22" t="s">
        <v>19</v>
      </c>
      <c r="M75" s="19"/>
    </row>
    <row r="76" spans="1:13" s="4" customFormat="1" ht="27" customHeight="1">
      <c r="A76" s="28"/>
      <c r="B76" s="29"/>
      <c r="C76" s="35" t="s">
        <v>167</v>
      </c>
      <c r="D76" s="19" t="s">
        <v>69</v>
      </c>
      <c r="E76" s="22" t="s">
        <v>168</v>
      </c>
      <c r="F76" s="23">
        <v>234079</v>
      </c>
      <c r="G76" s="23">
        <f t="shared" si="8"/>
        <v>89600</v>
      </c>
      <c r="H76" s="23">
        <f t="shared" si="9"/>
        <v>137600</v>
      </c>
      <c r="I76" s="19"/>
      <c r="J76" s="23">
        <v>6879</v>
      </c>
      <c r="K76" s="23">
        <v>69201.59</v>
      </c>
      <c r="L76" s="22" t="s">
        <v>19</v>
      </c>
      <c r="M76" s="19"/>
    </row>
    <row r="77" spans="1:13" s="4" customFormat="1" ht="27" customHeight="1">
      <c r="A77" s="28"/>
      <c r="B77" s="29"/>
      <c r="C77" s="35" t="s">
        <v>169</v>
      </c>
      <c r="D77" s="19" t="s">
        <v>23</v>
      </c>
      <c r="E77" s="22" t="s">
        <v>170</v>
      </c>
      <c r="F77" s="23">
        <v>234079</v>
      </c>
      <c r="G77" s="23">
        <f t="shared" si="8"/>
        <v>89600</v>
      </c>
      <c r="H77" s="23">
        <f t="shared" si="9"/>
        <v>137600</v>
      </c>
      <c r="I77" s="19"/>
      <c r="J77" s="23">
        <v>6879</v>
      </c>
      <c r="K77" s="23">
        <v>69201.59</v>
      </c>
      <c r="L77" s="22" t="s">
        <v>19</v>
      </c>
      <c r="M77" s="19"/>
    </row>
    <row r="78" spans="1:13" s="4" customFormat="1" ht="27" customHeight="1">
      <c r="A78" s="28"/>
      <c r="B78" s="29"/>
      <c r="C78" s="35" t="s">
        <v>171</v>
      </c>
      <c r="D78" s="19" t="s">
        <v>172</v>
      </c>
      <c r="E78" s="22" t="s">
        <v>173</v>
      </c>
      <c r="F78" s="23">
        <v>234079</v>
      </c>
      <c r="G78" s="23">
        <f t="shared" si="8"/>
        <v>89600</v>
      </c>
      <c r="H78" s="23">
        <f t="shared" si="9"/>
        <v>137600</v>
      </c>
      <c r="I78" s="19"/>
      <c r="J78" s="23">
        <v>6879</v>
      </c>
      <c r="K78" s="23">
        <v>69201.59</v>
      </c>
      <c r="L78" s="22" t="s">
        <v>19</v>
      </c>
      <c r="M78" s="19"/>
    </row>
    <row r="79" spans="1:13" s="4" customFormat="1" ht="36.75" customHeight="1">
      <c r="A79" s="28"/>
      <c r="B79" s="29"/>
      <c r="C79" s="22" t="s">
        <v>174</v>
      </c>
      <c r="D79" s="19" t="s">
        <v>43</v>
      </c>
      <c r="E79" s="22" t="s">
        <v>175</v>
      </c>
      <c r="F79" s="23">
        <v>92727</v>
      </c>
      <c r="G79" s="23">
        <f t="shared" si="8"/>
        <v>89600</v>
      </c>
      <c r="H79" s="23">
        <v>0</v>
      </c>
      <c r="I79" s="19"/>
      <c r="J79" s="23">
        <v>3127</v>
      </c>
      <c r="K79" s="23">
        <v>69201.59</v>
      </c>
      <c r="L79" s="22" t="s">
        <v>19</v>
      </c>
      <c r="M79" s="19"/>
    </row>
    <row r="80" spans="1:13" s="4" customFormat="1" ht="15" customHeight="1">
      <c r="A80" s="20">
        <v>13</v>
      </c>
      <c r="B80" s="21" t="s">
        <v>176</v>
      </c>
      <c r="C80" s="22" t="s">
        <v>177</v>
      </c>
      <c r="D80" s="22" t="s">
        <v>21</v>
      </c>
      <c r="E80" s="22" t="s">
        <v>178</v>
      </c>
      <c r="F80" s="23">
        <v>380000</v>
      </c>
      <c r="G80" s="23">
        <v>112000</v>
      </c>
      <c r="H80" s="23">
        <v>268000</v>
      </c>
      <c r="I80" s="23"/>
      <c r="J80" s="23"/>
      <c r="K80" s="23">
        <v>70900.43</v>
      </c>
      <c r="L80" s="22" t="s">
        <v>19</v>
      </c>
      <c r="M80" s="19"/>
    </row>
    <row r="81" spans="1:13" s="4" customFormat="1" ht="15" customHeight="1">
      <c r="A81" s="24"/>
      <c r="B81" s="25"/>
      <c r="C81" s="22" t="s">
        <v>179</v>
      </c>
      <c r="D81" s="22" t="s">
        <v>23</v>
      </c>
      <c r="E81" s="22" t="s">
        <v>178</v>
      </c>
      <c r="F81" s="23">
        <v>304000</v>
      </c>
      <c r="G81" s="23">
        <v>89600</v>
      </c>
      <c r="H81" s="23">
        <v>214400</v>
      </c>
      <c r="I81" s="23"/>
      <c r="J81" s="23"/>
      <c r="K81" s="23">
        <v>58147.2</v>
      </c>
      <c r="L81" s="22" t="s">
        <v>19</v>
      </c>
      <c r="M81" s="19"/>
    </row>
    <row r="82" spans="1:13" s="4" customFormat="1" ht="15" customHeight="1">
      <c r="A82" s="24"/>
      <c r="B82" s="25"/>
      <c r="C82" s="22" t="s">
        <v>180</v>
      </c>
      <c r="D82" s="22" t="s">
        <v>23</v>
      </c>
      <c r="E82" s="22" t="s">
        <v>178</v>
      </c>
      <c r="F82" s="23">
        <v>285000</v>
      </c>
      <c r="G82" s="23">
        <v>84000</v>
      </c>
      <c r="H82" s="23">
        <v>201000</v>
      </c>
      <c r="I82" s="23"/>
      <c r="J82" s="23"/>
      <c r="K82" s="23">
        <v>58147.2</v>
      </c>
      <c r="L82" s="22" t="s">
        <v>19</v>
      </c>
      <c r="M82" s="19"/>
    </row>
    <row r="83" spans="1:13" s="4" customFormat="1" ht="15" customHeight="1">
      <c r="A83" s="24"/>
      <c r="B83" s="25"/>
      <c r="C83" s="22" t="s">
        <v>181</v>
      </c>
      <c r="D83" s="22" t="s">
        <v>23</v>
      </c>
      <c r="E83" s="51" t="s">
        <v>182</v>
      </c>
      <c r="F83" s="23">
        <v>66500</v>
      </c>
      <c r="G83" s="23">
        <v>24400</v>
      </c>
      <c r="H83" s="23">
        <v>42100</v>
      </c>
      <c r="I83" s="23"/>
      <c r="J83" s="23"/>
      <c r="K83" s="23">
        <v>14536.8</v>
      </c>
      <c r="L83" s="22" t="s">
        <v>19</v>
      </c>
      <c r="M83" s="19"/>
    </row>
    <row r="84" spans="1:13" s="4" customFormat="1" ht="15" customHeight="1">
      <c r="A84" s="26"/>
      <c r="B84" s="27"/>
      <c r="C84" s="22" t="s">
        <v>183</v>
      </c>
      <c r="D84" s="22" t="s">
        <v>23</v>
      </c>
      <c r="E84" s="51" t="s">
        <v>182</v>
      </c>
      <c r="F84" s="23">
        <v>66500</v>
      </c>
      <c r="G84" s="23">
        <v>24400</v>
      </c>
      <c r="H84" s="23">
        <v>42100</v>
      </c>
      <c r="I84" s="23"/>
      <c r="J84" s="23"/>
      <c r="K84" s="23">
        <v>8375.4</v>
      </c>
      <c r="L84" s="22" t="s">
        <v>19</v>
      </c>
      <c r="M84" s="19"/>
    </row>
    <row r="85" spans="1:13" s="4" customFormat="1" ht="12.75" customHeight="1">
      <c r="A85" s="28">
        <v>14</v>
      </c>
      <c r="B85" s="29" t="s">
        <v>184</v>
      </c>
      <c r="C85" s="52" t="s">
        <v>185</v>
      </c>
      <c r="D85" s="52" t="s">
        <v>186</v>
      </c>
      <c r="E85" s="52" t="s">
        <v>187</v>
      </c>
      <c r="F85" s="23">
        <f aca="true" t="shared" si="10" ref="F85:F87">G85+H85</f>
        <v>123000</v>
      </c>
      <c r="G85" s="23">
        <v>112000</v>
      </c>
      <c r="H85" s="23">
        <v>11000</v>
      </c>
      <c r="I85" s="23"/>
      <c r="J85" s="23"/>
      <c r="K85" s="23">
        <v>50618</v>
      </c>
      <c r="L85" s="22" t="s">
        <v>19</v>
      </c>
      <c r="M85" s="52"/>
    </row>
    <row r="86" spans="1:13" s="4" customFormat="1" ht="12.75" customHeight="1">
      <c r="A86" s="28"/>
      <c r="B86" s="34"/>
      <c r="C86" s="52" t="s">
        <v>188</v>
      </c>
      <c r="D86" s="52" t="s">
        <v>189</v>
      </c>
      <c r="E86" s="52" t="s">
        <v>187</v>
      </c>
      <c r="F86" s="23">
        <f t="shared" si="10"/>
        <v>123000</v>
      </c>
      <c r="G86" s="23">
        <v>112000</v>
      </c>
      <c r="H86" s="23">
        <v>11000</v>
      </c>
      <c r="I86" s="23"/>
      <c r="J86" s="23"/>
      <c r="K86" s="23">
        <v>50618</v>
      </c>
      <c r="L86" s="22" t="s">
        <v>19</v>
      </c>
      <c r="M86" s="52"/>
    </row>
    <row r="87" spans="1:13" s="4" customFormat="1" ht="12.75" customHeight="1">
      <c r="A87" s="28"/>
      <c r="B87" s="34"/>
      <c r="C87" s="52" t="s">
        <v>190</v>
      </c>
      <c r="D87" s="52" t="s">
        <v>69</v>
      </c>
      <c r="E87" s="52" t="s">
        <v>187</v>
      </c>
      <c r="F87" s="23">
        <f t="shared" si="10"/>
        <v>99500</v>
      </c>
      <c r="G87" s="23">
        <v>89600</v>
      </c>
      <c r="H87" s="23">
        <v>9900</v>
      </c>
      <c r="I87" s="23"/>
      <c r="J87" s="23"/>
      <c r="K87" s="23">
        <v>40795</v>
      </c>
      <c r="L87" s="22" t="s">
        <v>19</v>
      </c>
      <c r="M87" s="52"/>
    </row>
    <row r="88" spans="1:13" s="4" customFormat="1" ht="12.75" customHeight="1">
      <c r="A88" s="28">
        <v>15</v>
      </c>
      <c r="B88" s="29" t="s">
        <v>191</v>
      </c>
      <c r="C88" s="53" t="s">
        <v>192</v>
      </c>
      <c r="D88" s="52" t="s">
        <v>61</v>
      </c>
      <c r="E88" s="53" t="s">
        <v>193</v>
      </c>
      <c r="F88" s="23">
        <v>241200</v>
      </c>
      <c r="G88" s="23">
        <v>112000</v>
      </c>
      <c r="H88" s="23">
        <f aca="true" t="shared" si="11" ref="H88:H93">F88-G88-J88</f>
        <v>127000</v>
      </c>
      <c r="I88" s="23"/>
      <c r="J88" s="23">
        <v>2200</v>
      </c>
      <c r="K88" s="23">
        <v>26084.4</v>
      </c>
      <c r="L88" s="22" t="s">
        <v>19</v>
      </c>
      <c r="M88" s="71"/>
    </row>
    <row r="89" spans="1:13" s="4" customFormat="1" ht="12.75" customHeight="1">
      <c r="A89" s="28"/>
      <c r="B89" s="29"/>
      <c r="C89" s="53" t="s">
        <v>194</v>
      </c>
      <c r="D89" s="52" t="s">
        <v>159</v>
      </c>
      <c r="E89" s="53" t="s">
        <v>195</v>
      </c>
      <c r="F89" s="23">
        <v>241200</v>
      </c>
      <c r="G89" s="23">
        <v>112000</v>
      </c>
      <c r="H89" s="23">
        <f t="shared" si="11"/>
        <v>127000</v>
      </c>
      <c r="I89" s="23"/>
      <c r="J89" s="23">
        <v>2200</v>
      </c>
      <c r="K89" s="23">
        <v>25004.4</v>
      </c>
      <c r="L89" s="22" t="s">
        <v>19</v>
      </c>
      <c r="M89" s="71"/>
    </row>
    <row r="90" spans="1:13" s="4" customFormat="1" ht="12.75" customHeight="1">
      <c r="A90" s="28"/>
      <c r="B90" s="29"/>
      <c r="C90" s="53" t="s">
        <v>196</v>
      </c>
      <c r="D90" s="52" t="s">
        <v>23</v>
      </c>
      <c r="E90" s="53" t="s">
        <v>193</v>
      </c>
      <c r="F90" s="23">
        <v>217100</v>
      </c>
      <c r="G90" s="23">
        <v>100800</v>
      </c>
      <c r="H90" s="23">
        <f t="shared" si="11"/>
        <v>114300</v>
      </c>
      <c r="I90" s="23"/>
      <c r="J90" s="23">
        <v>2000</v>
      </c>
      <c r="K90" s="23">
        <v>24848.4</v>
      </c>
      <c r="L90" s="22" t="s">
        <v>19</v>
      </c>
      <c r="M90" s="71"/>
    </row>
    <row r="91" spans="1:13" s="4" customFormat="1" ht="12.75" customHeight="1">
      <c r="A91" s="28"/>
      <c r="B91" s="29"/>
      <c r="C91" s="53" t="s">
        <v>197</v>
      </c>
      <c r="D91" s="52" t="s">
        <v>23</v>
      </c>
      <c r="E91" s="53" t="s">
        <v>198</v>
      </c>
      <c r="F91" s="23">
        <v>126725</v>
      </c>
      <c r="G91" s="23">
        <v>58800</v>
      </c>
      <c r="H91" s="23">
        <f t="shared" si="11"/>
        <v>66675</v>
      </c>
      <c r="I91" s="23"/>
      <c r="J91" s="23">
        <v>1250</v>
      </c>
      <c r="K91" s="23">
        <v>14494.9</v>
      </c>
      <c r="L91" s="22" t="s">
        <v>19</v>
      </c>
      <c r="M91" s="71"/>
    </row>
    <row r="92" spans="1:13" s="4" customFormat="1" ht="12.75" customHeight="1">
      <c r="A92" s="28"/>
      <c r="B92" s="29"/>
      <c r="C92" s="53" t="s">
        <v>199</v>
      </c>
      <c r="D92" s="52" t="s">
        <v>104</v>
      </c>
      <c r="E92" s="53" t="s">
        <v>200</v>
      </c>
      <c r="F92" s="23">
        <v>217100</v>
      </c>
      <c r="G92" s="23">
        <v>100800</v>
      </c>
      <c r="H92" s="23">
        <f t="shared" si="11"/>
        <v>114300</v>
      </c>
      <c r="I92" s="23"/>
      <c r="J92" s="23">
        <v>2000</v>
      </c>
      <c r="K92" s="23">
        <v>24692.4</v>
      </c>
      <c r="L92" s="22" t="s">
        <v>19</v>
      </c>
      <c r="M92" s="71"/>
    </row>
    <row r="93" spans="1:13" s="4" customFormat="1" ht="12.75" customHeight="1">
      <c r="A93" s="28"/>
      <c r="B93" s="29"/>
      <c r="C93" s="53" t="s">
        <v>201</v>
      </c>
      <c r="D93" s="52" t="s">
        <v>23</v>
      </c>
      <c r="E93" s="53" t="s">
        <v>202</v>
      </c>
      <c r="F93" s="23">
        <v>18275</v>
      </c>
      <c r="G93" s="23">
        <v>8400</v>
      </c>
      <c r="H93" s="23">
        <f t="shared" si="11"/>
        <v>9525</v>
      </c>
      <c r="I93" s="23"/>
      <c r="J93" s="23">
        <v>350</v>
      </c>
      <c r="K93" s="23">
        <v>1989.46</v>
      </c>
      <c r="L93" s="22" t="s">
        <v>19</v>
      </c>
      <c r="M93" s="72"/>
    </row>
    <row r="94" spans="1:13" s="4" customFormat="1" ht="12.75" customHeight="1">
      <c r="A94" s="28">
        <v>16</v>
      </c>
      <c r="B94" s="29" t="s">
        <v>203</v>
      </c>
      <c r="C94" s="22" t="s">
        <v>204</v>
      </c>
      <c r="D94" s="19" t="s">
        <v>17</v>
      </c>
      <c r="E94" s="22" t="s">
        <v>205</v>
      </c>
      <c r="F94" s="23">
        <v>294000</v>
      </c>
      <c r="G94" s="23">
        <v>112000</v>
      </c>
      <c r="H94" s="23">
        <v>182000</v>
      </c>
      <c r="I94" s="23"/>
      <c r="J94" s="23"/>
      <c r="K94" s="23">
        <v>60129.84</v>
      </c>
      <c r="L94" s="22" t="s">
        <v>19</v>
      </c>
      <c r="M94" s="19"/>
    </row>
    <row r="95" spans="1:13" s="4" customFormat="1" ht="12.75" customHeight="1">
      <c r="A95" s="28"/>
      <c r="B95" s="29"/>
      <c r="C95" s="22" t="s">
        <v>206</v>
      </c>
      <c r="D95" s="19" t="s">
        <v>21</v>
      </c>
      <c r="E95" s="22" t="s">
        <v>207</v>
      </c>
      <c r="F95" s="23">
        <v>294000</v>
      </c>
      <c r="G95" s="23">
        <v>112000</v>
      </c>
      <c r="H95" s="23">
        <v>182000</v>
      </c>
      <c r="I95" s="23"/>
      <c r="J95" s="23"/>
      <c r="K95" s="23">
        <v>60129.84</v>
      </c>
      <c r="L95" s="22" t="s">
        <v>19</v>
      </c>
      <c r="M95" s="19"/>
    </row>
    <row r="96" spans="1:13" s="4" customFormat="1" ht="12.75" customHeight="1">
      <c r="A96" s="28"/>
      <c r="B96" s="29"/>
      <c r="C96" s="22" t="s">
        <v>208</v>
      </c>
      <c r="D96" s="19" t="s">
        <v>23</v>
      </c>
      <c r="E96" s="22" t="s">
        <v>209</v>
      </c>
      <c r="F96" s="23">
        <v>183750</v>
      </c>
      <c r="G96" s="23">
        <v>81415</v>
      </c>
      <c r="H96" s="23">
        <v>102335</v>
      </c>
      <c r="I96" s="23"/>
      <c r="J96" s="23"/>
      <c r="K96" s="23">
        <v>47824</v>
      </c>
      <c r="L96" s="22" t="s">
        <v>19</v>
      </c>
      <c r="M96" s="19"/>
    </row>
    <row r="97" spans="1:13" s="4" customFormat="1" ht="12.75" customHeight="1">
      <c r="A97" s="28">
        <v>17</v>
      </c>
      <c r="B97" s="54" t="s">
        <v>210</v>
      </c>
      <c r="C97" s="55" t="s">
        <v>211</v>
      </c>
      <c r="D97" s="55" t="s">
        <v>17</v>
      </c>
      <c r="E97" s="55" t="s">
        <v>212</v>
      </c>
      <c r="F97" s="56">
        <v>227500</v>
      </c>
      <c r="G97" s="56">
        <v>104004</v>
      </c>
      <c r="H97" s="56">
        <v>120996</v>
      </c>
      <c r="I97" s="56"/>
      <c r="J97" s="56">
        <v>2500</v>
      </c>
      <c r="K97" s="56">
        <v>36600.380000000005</v>
      </c>
      <c r="L97" s="22" t="s">
        <v>19</v>
      </c>
      <c r="M97" s="73"/>
    </row>
    <row r="98" spans="1:13" s="4" customFormat="1" ht="12.75" customHeight="1">
      <c r="A98" s="28"/>
      <c r="B98" s="54"/>
      <c r="C98" s="55" t="s">
        <v>213</v>
      </c>
      <c r="D98" s="55" t="s">
        <v>21</v>
      </c>
      <c r="E98" s="55" t="s">
        <v>212</v>
      </c>
      <c r="F98" s="56">
        <f aca="true" t="shared" si="12" ref="F98:F104">G98+H98+J98</f>
        <v>226070</v>
      </c>
      <c r="G98" s="56">
        <v>93600</v>
      </c>
      <c r="H98" s="56">
        <v>131400</v>
      </c>
      <c r="I98" s="56"/>
      <c r="J98" s="56">
        <v>1070</v>
      </c>
      <c r="K98" s="56">
        <v>32940.99</v>
      </c>
      <c r="L98" s="22" t="s">
        <v>19</v>
      </c>
      <c r="M98" s="73"/>
    </row>
    <row r="99" spans="1:13" s="4" customFormat="1" ht="12.75" customHeight="1">
      <c r="A99" s="28"/>
      <c r="B99" s="54"/>
      <c r="C99" s="55" t="s">
        <v>214</v>
      </c>
      <c r="D99" s="55" t="s">
        <v>215</v>
      </c>
      <c r="E99" s="55" t="s">
        <v>216</v>
      </c>
      <c r="F99" s="56">
        <f t="shared" si="12"/>
        <v>203570</v>
      </c>
      <c r="G99" s="56">
        <v>93600</v>
      </c>
      <c r="H99" s="56">
        <v>108900</v>
      </c>
      <c r="I99" s="56"/>
      <c r="J99" s="56">
        <v>1070</v>
      </c>
      <c r="K99" s="56">
        <v>32940.99</v>
      </c>
      <c r="L99" s="22" t="s">
        <v>19</v>
      </c>
      <c r="M99" s="73"/>
    </row>
    <row r="100" spans="1:13" s="4" customFormat="1" ht="12.75" customHeight="1">
      <c r="A100" s="28"/>
      <c r="B100" s="54"/>
      <c r="C100" s="55" t="s">
        <v>217</v>
      </c>
      <c r="D100" s="55" t="s">
        <v>87</v>
      </c>
      <c r="E100" s="55" t="s">
        <v>212</v>
      </c>
      <c r="F100" s="56">
        <f t="shared" si="12"/>
        <v>218570</v>
      </c>
      <c r="G100" s="56">
        <v>93600</v>
      </c>
      <c r="H100" s="56">
        <v>123900</v>
      </c>
      <c r="I100" s="56"/>
      <c r="J100" s="56">
        <v>1070</v>
      </c>
      <c r="K100" s="56">
        <v>32940.99</v>
      </c>
      <c r="L100" s="22" t="s">
        <v>19</v>
      </c>
      <c r="M100" s="73"/>
    </row>
    <row r="101" spans="1:13" s="4" customFormat="1" ht="12.75" customHeight="1">
      <c r="A101" s="28"/>
      <c r="B101" s="54"/>
      <c r="C101" s="55" t="s">
        <v>218</v>
      </c>
      <c r="D101" s="55" t="s">
        <v>219</v>
      </c>
      <c r="E101" s="55" t="s">
        <v>212</v>
      </c>
      <c r="F101" s="56">
        <f t="shared" si="12"/>
        <v>223570</v>
      </c>
      <c r="G101" s="56">
        <v>93600</v>
      </c>
      <c r="H101" s="56">
        <v>128900</v>
      </c>
      <c r="I101" s="56"/>
      <c r="J101" s="56">
        <v>1070</v>
      </c>
      <c r="K101" s="56">
        <v>32940.99</v>
      </c>
      <c r="L101" s="22" t="s">
        <v>19</v>
      </c>
      <c r="M101" s="73"/>
    </row>
    <row r="102" spans="1:13" s="4" customFormat="1" ht="12.75" customHeight="1">
      <c r="A102" s="28"/>
      <c r="B102" s="54"/>
      <c r="C102" s="55" t="s">
        <v>220</v>
      </c>
      <c r="D102" s="55" t="s">
        <v>219</v>
      </c>
      <c r="E102" s="55" t="s">
        <v>212</v>
      </c>
      <c r="F102" s="56">
        <f t="shared" si="12"/>
        <v>223570</v>
      </c>
      <c r="G102" s="56">
        <v>93600</v>
      </c>
      <c r="H102" s="56">
        <v>128900</v>
      </c>
      <c r="I102" s="56"/>
      <c r="J102" s="56">
        <v>1070</v>
      </c>
      <c r="K102" s="56">
        <v>32940.99</v>
      </c>
      <c r="L102" s="22" t="s">
        <v>19</v>
      </c>
      <c r="M102" s="73"/>
    </row>
    <row r="103" spans="1:13" s="4" customFormat="1" ht="12.75" customHeight="1">
      <c r="A103" s="28"/>
      <c r="B103" s="54"/>
      <c r="C103" s="55" t="s">
        <v>221</v>
      </c>
      <c r="D103" s="55" t="s">
        <v>222</v>
      </c>
      <c r="E103" s="55" t="s">
        <v>223</v>
      </c>
      <c r="F103" s="56">
        <f t="shared" si="12"/>
        <v>203570</v>
      </c>
      <c r="G103" s="56">
        <v>93600</v>
      </c>
      <c r="H103" s="56">
        <v>108900</v>
      </c>
      <c r="I103" s="56"/>
      <c r="J103" s="56">
        <v>1070</v>
      </c>
      <c r="K103" s="56">
        <v>32940.99</v>
      </c>
      <c r="L103" s="22" t="s">
        <v>19</v>
      </c>
      <c r="M103" s="73" t="s">
        <v>224</v>
      </c>
    </row>
    <row r="104" spans="1:13" s="4" customFormat="1" ht="12.75" customHeight="1">
      <c r="A104" s="28"/>
      <c r="B104" s="54"/>
      <c r="C104" s="55" t="s">
        <v>225</v>
      </c>
      <c r="D104" s="55" t="s">
        <v>226</v>
      </c>
      <c r="E104" s="55" t="s">
        <v>212</v>
      </c>
      <c r="F104" s="56">
        <f t="shared" si="12"/>
        <v>203570</v>
      </c>
      <c r="G104" s="56">
        <v>93600</v>
      </c>
      <c r="H104" s="56">
        <v>108900</v>
      </c>
      <c r="I104" s="56"/>
      <c r="J104" s="56">
        <v>1070</v>
      </c>
      <c r="K104" s="56">
        <v>32940.99</v>
      </c>
      <c r="L104" s="22" t="s">
        <v>19</v>
      </c>
      <c r="M104" s="73" t="s">
        <v>224</v>
      </c>
    </row>
    <row r="105" spans="1:13" s="4" customFormat="1" ht="12.75" customHeight="1">
      <c r="A105" s="57">
        <v>18</v>
      </c>
      <c r="B105" s="58" t="s">
        <v>227</v>
      </c>
      <c r="C105" s="22" t="s">
        <v>228</v>
      </c>
      <c r="D105" s="19" t="s">
        <v>229</v>
      </c>
      <c r="E105" s="22" t="s">
        <v>230</v>
      </c>
      <c r="F105" s="23">
        <v>168000</v>
      </c>
      <c r="G105" s="23">
        <v>112000</v>
      </c>
      <c r="H105" s="23">
        <v>56000</v>
      </c>
      <c r="I105" s="23"/>
      <c r="J105" s="23"/>
      <c r="K105" s="23">
        <v>37317.96</v>
      </c>
      <c r="L105" s="22" t="s">
        <v>19</v>
      </c>
      <c r="M105" s="19"/>
    </row>
    <row r="106" spans="1:13" s="4" customFormat="1" ht="12.75" customHeight="1">
      <c r="A106" s="28">
        <v>19</v>
      </c>
      <c r="B106" s="59" t="s">
        <v>231</v>
      </c>
      <c r="C106" s="60" t="s">
        <v>232</v>
      </c>
      <c r="D106" s="61" t="s">
        <v>233</v>
      </c>
      <c r="E106" s="62" t="s">
        <v>234</v>
      </c>
      <c r="F106" s="63">
        <f aca="true" t="shared" si="13" ref="F106:F108">G106+H106+J106</f>
        <v>230000</v>
      </c>
      <c r="G106" s="63">
        <v>112000</v>
      </c>
      <c r="H106" s="63">
        <v>110000</v>
      </c>
      <c r="I106" s="63"/>
      <c r="J106" s="63">
        <v>8000</v>
      </c>
      <c r="K106" s="63">
        <v>93770.28</v>
      </c>
      <c r="L106" s="22" t="s">
        <v>19</v>
      </c>
      <c r="M106" s="74"/>
    </row>
    <row r="107" spans="1:13" s="4" customFormat="1" ht="12.75" customHeight="1">
      <c r="A107" s="28"/>
      <c r="B107" s="59"/>
      <c r="C107" s="60" t="s">
        <v>235</v>
      </c>
      <c r="D107" s="64" t="s">
        <v>236</v>
      </c>
      <c r="E107" s="62" t="s">
        <v>237</v>
      </c>
      <c r="F107" s="63">
        <f t="shared" si="13"/>
        <v>205800</v>
      </c>
      <c r="G107" s="63">
        <f>G106*0.9</f>
        <v>100800</v>
      </c>
      <c r="H107" s="65">
        <f>H106*0.9</f>
        <v>99000</v>
      </c>
      <c r="I107" s="65"/>
      <c r="J107" s="63">
        <v>6000</v>
      </c>
      <c r="K107" s="63">
        <v>79760.16</v>
      </c>
      <c r="L107" s="22" t="s">
        <v>19</v>
      </c>
      <c r="M107" s="74"/>
    </row>
    <row r="108" spans="1:13" s="4" customFormat="1" ht="12.75" customHeight="1">
      <c r="A108" s="28"/>
      <c r="B108" s="59"/>
      <c r="C108" s="60" t="s">
        <v>238</v>
      </c>
      <c r="D108" s="64" t="s">
        <v>239</v>
      </c>
      <c r="E108" s="62" t="s">
        <v>240</v>
      </c>
      <c r="F108" s="63">
        <f t="shared" si="13"/>
        <v>205800</v>
      </c>
      <c r="G108" s="63">
        <v>100800</v>
      </c>
      <c r="H108" s="65">
        <v>99000</v>
      </c>
      <c r="I108" s="65"/>
      <c r="J108" s="63">
        <v>6000</v>
      </c>
      <c r="K108" s="63">
        <v>79063.80000000002</v>
      </c>
      <c r="L108" s="22" t="s">
        <v>19</v>
      </c>
      <c r="M108" s="74"/>
    </row>
    <row r="109" spans="1:13" s="4" customFormat="1" ht="30" customHeight="1">
      <c r="A109" s="57">
        <v>20</v>
      </c>
      <c r="B109" s="66" t="s">
        <v>241</v>
      </c>
      <c r="C109" s="67" t="s">
        <v>158</v>
      </c>
      <c r="D109" s="46" t="s">
        <v>21</v>
      </c>
      <c r="E109" s="67" t="s">
        <v>242</v>
      </c>
      <c r="F109" s="68">
        <v>184500</v>
      </c>
      <c r="G109" s="68" t="s">
        <v>243</v>
      </c>
      <c r="H109" s="68">
        <v>100500</v>
      </c>
      <c r="I109" s="67"/>
      <c r="J109" s="67"/>
      <c r="K109" s="68">
        <v>46755</v>
      </c>
      <c r="L109" s="22" t="s">
        <v>19</v>
      </c>
      <c r="M109" s="46" t="s">
        <v>244</v>
      </c>
    </row>
    <row r="110" spans="1:13" s="4" customFormat="1" ht="12.75" customHeight="1">
      <c r="A110" s="28">
        <v>21</v>
      </c>
      <c r="B110" s="66" t="s">
        <v>245</v>
      </c>
      <c r="C110" s="22" t="s">
        <v>246</v>
      </c>
      <c r="D110" s="19" t="s">
        <v>17</v>
      </c>
      <c r="E110" s="22" t="s">
        <v>247</v>
      </c>
      <c r="F110" s="23">
        <v>231000</v>
      </c>
      <c r="G110" s="23">
        <v>112000</v>
      </c>
      <c r="H110" s="23">
        <v>92000</v>
      </c>
      <c r="I110" s="70"/>
      <c r="J110" s="23">
        <v>27000</v>
      </c>
      <c r="K110" s="23">
        <v>70229</v>
      </c>
      <c r="L110" s="22" t="s">
        <v>19</v>
      </c>
      <c r="M110" s="19"/>
    </row>
    <row r="111" spans="1:13" s="4" customFormat="1" ht="12.75" customHeight="1">
      <c r="A111" s="28"/>
      <c r="B111" s="46"/>
      <c r="C111" s="22" t="s">
        <v>248</v>
      </c>
      <c r="D111" s="19" t="s">
        <v>23</v>
      </c>
      <c r="E111" s="22" t="s">
        <v>249</v>
      </c>
      <c r="F111" s="23">
        <v>221100</v>
      </c>
      <c r="G111" s="23">
        <v>102600</v>
      </c>
      <c r="H111" s="23">
        <v>92000</v>
      </c>
      <c r="I111" s="70"/>
      <c r="J111" s="23">
        <v>26500</v>
      </c>
      <c r="K111" s="23">
        <v>67337</v>
      </c>
      <c r="L111" s="22" t="s">
        <v>19</v>
      </c>
      <c r="M111" s="19"/>
    </row>
    <row r="112" spans="1:13" s="4" customFormat="1" ht="12.75" customHeight="1">
      <c r="A112" s="28">
        <v>22</v>
      </c>
      <c r="B112" s="69" t="s">
        <v>250</v>
      </c>
      <c r="C112" s="22" t="s">
        <v>251</v>
      </c>
      <c r="D112" s="19" t="s">
        <v>252</v>
      </c>
      <c r="E112" s="22" t="s">
        <v>253</v>
      </c>
      <c r="F112" s="23">
        <v>112000</v>
      </c>
      <c r="G112" s="23">
        <v>112000</v>
      </c>
      <c r="H112" s="22" t="s">
        <v>254</v>
      </c>
      <c r="I112" s="22"/>
      <c r="J112" s="40"/>
      <c r="K112" s="75">
        <v>45519.72</v>
      </c>
      <c r="L112" s="22" t="s">
        <v>19</v>
      </c>
      <c r="M112" s="19"/>
    </row>
    <row r="113" spans="1:13" s="4" customFormat="1" ht="12.75" customHeight="1">
      <c r="A113" s="28"/>
      <c r="B113" s="69"/>
      <c r="C113" s="22" t="s">
        <v>255</v>
      </c>
      <c r="D113" s="19" t="s">
        <v>256</v>
      </c>
      <c r="E113" s="22" t="s">
        <v>257</v>
      </c>
      <c r="F113" s="23">
        <v>112000</v>
      </c>
      <c r="G113" s="23">
        <v>112000</v>
      </c>
      <c r="H113" s="22" t="s">
        <v>254</v>
      </c>
      <c r="I113" s="22"/>
      <c r="J113" s="40"/>
      <c r="K113" s="75">
        <v>44437.47</v>
      </c>
      <c r="L113" s="22" t="s">
        <v>19</v>
      </c>
      <c r="M113" s="19"/>
    </row>
    <row r="114" spans="1:13" s="4" customFormat="1" ht="12.75" customHeight="1">
      <c r="A114" s="28"/>
      <c r="B114" s="69"/>
      <c r="C114" s="22" t="s">
        <v>258</v>
      </c>
      <c r="D114" s="19" t="s">
        <v>69</v>
      </c>
      <c r="E114" s="22" t="s">
        <v>257</v>
      </c>
      <c r="F114" s="23">
        <v>89600</v>
      </c>
      <c r="G114" s="23">
        <v>89600</v>
      </c>
      <c r="H114" s="22" t="s">
        <v>254</v>
      </c>
      <c r="I114" s="22"/>
      <c r="J114" s="40"/>
      <c r="K114" s="75">
        <v>35857.65</v>
      </c>
      <c r="L114" s="22" t="s">
        <v>19</v>
      </c>
      <c r="M114" s="19"/>
    </row>
  </sheetData>
  <sheetProtection/>
  <mergeCells count="41">
    <mergeCell ref="A1:M1"/>
    <mergeCell ref="A4:A6"/>
    <mergeCell ref="A7:A8"/>
    <mergeCell ref="A9:A14"/>
    <mergeCell ref="A15:A20"/>
    <mergeCell ref="A21:A26"/>
    <mergeCell ref="A27:A37"/>
    <mergeCell ref="A38:A45"/>
    <mergeCell ref="A46:A54"/>
    <mergeCell ref="A55:A60"/>
    <mergeCell ref="A61:A65"/>
    <mergeCell ref="A66:A70"/>
    <mergeCell ref="A71:A79"/>
    <mergeCell ref="A80:A84"/>
    <mergeCell ref="A85:A87"/>
    <mergeCell ref="A88:A93"/>
    <mergeCell ref="A94:A96"/>
    <mergeCell ref="A97:A104"/>
    <mergeCell ref="A106:A108"/>
    <mergeCell ref="A110:A111"/>
    <mergeCell ref="A112:A114"/>
    <mergeCell ref="B4:B6"/>
    <mergeCell ref="B7:B8"/>
    <mergeCell ref="B9:B14"/>
    <mergeCell ref="B15:B20"/>
    <mergeCell ref="B21:B26"/>
    <mergeCell ref="B27:B37"/>
    <mergeCell ref="B38:B45"/>
    <mergeCell ref="B46:B54"/>
    <mergeCell ref="B55:B60"/>
    <mergeCell ref="B61:B65"/>
    <mergeCell ref="B66:B70"/>
    <mergeCell ref="B71:B79"/>
    <mergeCell ref="B80:B84"/>
    <mergeCell ref="B85:B87"/>
    <mergeCell ref="B88:B93"/>
    <mergeCell ref="B94:B96"/>
    <mergeCell ref="B97:B104"/>
    <mergeCell ref="B106:B108"/>
    <mergeCell ref="B110:B111"/>
    <mergeCell ref="B112:B114"/>
  </mergeCells>
  <printOptions/>
  <pageMargins left="0" right="0" top="0.2125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2023-02-24T02:02:10Z</dcterms:created>
  <dcterms:modified xsi:type="dcterms:W3CDTF">2023-03-09T01:53:01Z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